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12384" windowHeight="9216" firstSheet="1" activeTab="4"/>
  </bookViews>
  <sheets>
    <sheet name="Overview" sheetId="1" r:id="rId1"/>
    <sheet name="Cost Benefit Summary" sheetId="2" r:id="rId2"/>
    <sheet name="Payback Analysis" sheetId="3" r:id="rId3"/>
    <sheet name="ROI" sheetId="4" r:id="rId4"/>
    <sheet name="Present Value" sheetId="5" r:id="rId5"/>
  </sheets>
  <calcPr calcId="144525"/>
</workbook>
</file>

<file path=xl/calcChain.xml><?xml version="1.0" encoding="utf-8"?>
<calcChain xmlns="http://schemas.openxmlformats.org/spreadsheetml/2006/main">
  <c r="B11" i="2" l="1"/>
  <c r="B6" i="3" s="1"/>
  <c r="C6" i="3" s="1"/>
  <c r="C11" i="2"/>
  <c r="D11" i="2"/>
  <c r="E11" i="2"/>
  <c r="F11" i="2"/>
  <c r="G11" i="2"/>
  <c r="B16" i="2"/>
  <c r="D7" i="4" s="1"/>
  <c r="E7" i="4" s="1"/>
  <c r="C16" i="2"/>
  <c r="D7" i="3" s="1"/>
  <c r="D16" i="2"/>
  <c r="D8" i="3" s="1"/>
  <c r="E16" i="2"/>
  <c r="F16" i="2"/>
  <c r="G16" i="2"/>
  <c r="D11" i="3" s="1"/>
  <c r="B28" i="2"/>
  <c r="B32" i="3" s="1"/>
  <c r="C28" i="2"/>
  <c r="B33" i="3" s="1"/>
  <c r="B24" i="4" s="1"/>
  <c r="D28" i="2"/>
  <c r="E28" i="2"/>
  <c r="F28" i="2"/>
  <c r="G28" i="2"/>
  <c r="B37" i="3" s="1"/>
  <c r="B28" i="4" s="1"/>
  <c r="B33" i="2"/>
  <c r="C33" i="2"/>
  <c r="D33" i="3" s="1"/>
  <c r="D24" i="4" s="1"/>
  <c r="D33" i="2"/>
  <c r="E33" i="2"/>
  <c r="F33" i="2"/>
  <c r="G33" i="2"/>
  <c r="B7" i="3"/>
  <c r="B8" i="3"/>
  <c r="B9" i="3"/>
  <c r="D9" i="3"/>
  <c r="B10" i="3"/>
  <c r="D10" i="3"/>
  <c r="B11" i="3"/>
  <c r="D32" i="3"/>
  <c r="E32" i="3" s="1"/>
  <c r="E33" i="3" s="1"/>
  <c r="B34" i="3"/>
  <c r="D34" i="3"/>
  <c r="B35" i="3"/>
  <c r="D35" i="3"/>
  <c r="D26" i="4" s="1"/>
  <c r="B36" i="3"/>
  <c r="B27" i="4" s="1"/>
  <c r="D36" i="3"/>
  <c r="D37" i="3"/>
  <c r="C6" i="5"/>
  <c r="D6" i="5"/>
  <c r="E6" i="5"/>
  <c r="F6" i="5"/>
  <c r="G6" i="5"/>
  <c r="C7" i="5"/>
  <c r="D7" i="5"/>
  <c r="E7" i="5" s="1"/>
  <c r="F7" i="5" s="1"/>
  <c r="G7" i="5" s="1"/>
  <c r="G8" i="5" s="1"/>
  <c r="C10" i="5"/>
  <c r="D10" i="5"/>
  <c r="E10" i="5"/>
  <c r="F10" i="5"/>
  <c r="C11" i="5"/>
  <c r="D11" i="5" s="1"/>
  <c r="E11" i="5" s="1"/>
  <c r="F11" i="5" s="1"/>
  <c r="C20" i="5"/>
  <c r="C22" i="5" s="1"/>
  <c r="D20" i="5"/>
  <c r="D22" i="5" s="1"/>
  <c r="E20" i="5"/>
  <c r="F20" i="5"/>
  <c r="G20" i="5"/>
  <c r="C21" i="5"/>
  <c r="D21" i="5"/>
  <c r="E21" i="5"/>
  <c r="F21" i="5"/>
  <c r="G21" i="5" s="1"/>
  <c r="B24" i="5"/>
  <c r="B26" i="5" s="1"/>
  <c r="D24" i="5"/>
  <c r="E24" i="5"/>
  <c r="F24" i="5"/>
  <c r="G24" i="5"/>
  <c r="C25" i="5"/>
  <c r="D25" i="5"/>
  <c r="E25" i="5" s="1"/>
  <c r="F25" i="5" s="1"/>
  <c r="G25" i="5" s="1"/>
  <c r="G26" i="5" s="1"/>
  <c r="D26" i="5"/>
  <c r="B8" i="4"/>
  <c r="D8" i="4"/>
  <c r="B9" i="4"/>
  <c r="D9" i="4"/>
  <c r="B10" i="4"/>
  <c r="D10" i="4"/>
  <c r="B11" i="4"/>
  <c r="D11" i="4"/>
  <c r="B12" i="4"/>
  <c r="D12" i="4"/>
  <c r="D23" i="4"/>
  <c r="E23" i="4" s="1"/>
  <c r="B25" i="4"/>
  <c r="D25" i="4"/>
  <c r="B26" i="4"/>
  <c r="D27" i="4"/>
  <c r="D28" i="4"/>
  <c r="G11" i="5" l="1"/>
  <c r="F12" i="5"/>
  <c r="F26" i="5"/>
  <c r="E8" i="5"/>
  <c r="G22" i="5"/>
  <c r="E12" i="5"/>
  <c r="D8" i="5"/>
  <c r="F22" i="5"/>
  <c r="D12" i="5"/>
  <c r="C8" i="5"/>
  <c r="E22" i="5"/>
  <c r="C12" i="5"/>
  <c r="E26" i="5"/>
  <c r="F8" i="5"/>
  <c r="C7" i="3"/>
  <c r="C8" i="3" s="1"/>
  <c r="C9" i="3" s="1"/>
  <c r="C10" i="3" s="1"/>
  <c r="C11" i="3" s="1"/>
  <c r="E34" i="3"/>
  <c r="E35" i="3" s="1"/>
  <c r="E36" i="3" s="1"/>
  <c r="E37" i="3" s="1"/>
  <c r="H33" i="2"/>
  <c r="C24" i="5"/>
  <c r="C26" i="5" s="1"/>
  <c r="H26" i="5" s="1"/>
  <c r="E24" i="4"/>
  <c r="E25" i="4" s="1"/>
  <c r="E26" i="4" s="1"/>
  <c r="E27" i="4" s="1"/>
  <c r="E28" i="4" s="1"/>
  <c r="E30" i="4" s="1"/>
  <c r="H11" i="2"/>
  <c r="B6" i="5"/>
  <c r="B8" i="5" s="1"/>
  <c r="H8" i="5" s="1"/>
  <c r="B7" i="4"/>
  <c r="C7" i="4" s="1"/>
  <c r="C8" i="4" s="1"/>
  <c r="C9" i="4" s="1"/>
  <c r="C10" i="4" s="1"/>
  <c r="C11" i="4" s="1"/>
  <c r="C12" i="4" s="1"/>
  <c r="E15" i="4" s="1"/>
  <c r="E8" i="4"/>
  <c r="E9" i="4" s="1"/>
  <c r="E10" i="4" s="1"/>
  <c r="E11" i="4" s="1"/>
  <c r="E12" i="4" s="1"/>
  <c r="E14" i="4" s="1"/>
  <c r="G10" i="5"/>
  <c r="G12" i="5" s="1"/>
  <c r="H16" i="2"/>
  <c r="B20" i="5"/>
  <c r="B22" i="5" s="1"/>
  <c r="H22" i="5" s="1"/>
  <c r="B10" i="5"/>
  <c r="B12" i="5" s="1"/>
  <c r="D6" i="3"/>
  <c r="E6" i="3" s="1"/>
  <c r="E7" i="3" s="1"/>
  <c r="E8" i="3" s="1"/>
  <c r="E9" i="3" s="1"/>
  <c r="E10" i="3" s="1"/>
  <c r="E11" i="3" s="1"/>
  <c r="H28" i="2"/>
  <c r="C32" i="3"/>
  <c r="C33" i="3" s="1"/>
  <c r="C34" i="3" s="1"/>
  <c r="C35" i="3" s="1"/>
  <c r="C36" i="3" s="1"/>
  <c r="C37" i="3" s="1"/>
  <c r="B23" i="4"/>
  <c r="C23" i="4" s="1"/>
  <c r="C24" i="4" s="1"/>
  <c r="C25" i="4" s="1"/>
  <c r="C26" i="4" s="1"/>
  <c r="C27" i="4" s="1"/>
  <c r="C28" i="4" s="1"/>
  <c r="E31" i="4" s="1"/>
  <c r="E32" i="4" l="1"/>
  <c r="E33" i="4" s="1"/>
  <c r="H28" i="5"/>
  <c r="E16" i="4"/>
  <c r="E17" i="4" s="1"/>
  <c r="H12" i="5"/>
  <c r="H14" i="5" s="1"/>
</calcChain>
</file>

<file path=xl/sharedStrings.xml><?xml version="1.0" encoding="utf-8"?>
<sst xmlns="http://schemas.openxmlformats.org/spreadsheetml/2006/main" count="169" uniqueCount="55">
  <si>
    <t>OVERVIEW</t>
  </si>
  <si>
    <t>Cost-Benefit Item:</t>
  </si>
  <si>
    <t>Costs</t>
  </si>
  <si>
    <t>Benefits</t>
  </si>
  <si>
    <t>Description</t>
  </si>
  <si>
    <t>PLAN A: In-house Development</t>
  </si>
  <si>
    <t>Consultant time to develop system</t>
  </si>
  <si>
    <t>Developmental</t>
  </si>
  <si>
    <t>Purchase necessary software platform</t>
  </si>
  <si>
    <t>Plan B: Purchase Vertical Software Package</t>
  </si>
  <si>
    <t>Purchase price for vendor package</t>
  </si>
  <si>
    <t>Developmental ($3000 x 3)</t>
  </si>
  <si>
    <t>Tech support contract</t>
  </si>
  <si>
    <t>Consultant time to install, configure, and test</t>
  </si>
  <si>
    <t>Costs and Benefits Common to Both Plans</t>
  </si>
  <si>
    <t>Hardware</t>
  </si>
  <si>
    <t>Consultant training time</t>
  </si>
  <si>
    <t xml:space="preserve">Office staff maintenance, backup, and updating </t>
  </si>
  <si>
    <t>Operational (prorate for 1st year)</t>
  </si>
  <si>
    <t>Eliminate overtime</t>
  </si>
  <si>
    <t>Eliminate additional position</t>
  </si>
  <si>
    <t>Eliminate daily errors</t>
  </si>
  <si>
    <t>COST BENEFIT SUMMARY</t>
  </si>
  <si>
    <t>DATA FOR PLAN A: In-House Development</t>
  </si>
  <si>
    <t>Year 0</t>
  </si>
  <si>
    <t>Year 1</t>
  </si>
  <si>
    <t>Year 2</t>
  </si>
  <si>
    <t>Year 3</t>
  </si>
  <si>
    <t>Year 4</t>
  </si>
  <si>
    <t>Year 5</t>
  </si>
  <si>
    <t>Costs:</t>
  </si>
  <si>
    <t>Office staff maintenance, backup, and update</t>
  </si>
  <si>
    <t>Total Costs:</t>
  </si>
  <si>
    <t>Benefits:</t>
  </si>
  <si>
    <t>Total Benefits:</t>
  </si>
  <si>
    <t>DATA FOR PLAN B: Purchase Vertical Software Package</t>
  </si>
  <si>
    <t>PAYBACK ANALYSIS</t>
  </si>
  <si>
    <t>PLAN A: In-House Development</t>
  </si>
  <si>
    <t>Cumulative</t>
  </si>
  <si>
    <t>PLAN B: Purchase Vertical Software Package</t>
  </si>
  <si>
    <t>RETURN ON INVESTMENT (ROI)</t>
  </si>
  <si>
    <t>ROI = (Total Benefits - Total Costs) / Total Costs</t>
  </si>
  <si>
    <t>Net</t>
  </si>
  <si>
    <t>ROI:</t>
  </si>
  <si>
    <t>Total</t>
  </si>
  <si>
    <t xml:space="preserve"> Factor (10%)</t>
  </si>
  <si>
    <t>PV of Benefits</t>
  </si>
  <si>
    <t>PV of Costs</t>
  </si>
  <si>
    <t>Net Present Value:</t>
  </si>
  <si>
    <t>NET PRESENT VALUE ANALYSIS  (Using 10 % discount factor)</t>
  </si>
  <si>
    <t>CIS251</t>
  </si>
  <si>
    <t>S4 Written Assignment</t>
  </si>
  <si>
    <t>Economic Feasibility Analysis</t>
  </si>
  <si>
    <t>The prorated operational expenses are for 40 of 52 weeks for Plan A, and 48 of 52 weeks for Plan B. 
The additional position is eliminated in both plans and is prorated for 6 of 12 months in both cases.</t>
  </si>
  <si>
    <t>Operational after 1st year (annual)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</si>
</sst>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0_);_(* \(#,##0.000\);_(* &quot;-&quot;??_);_(@_)"/>
  </numFmts>
  <fonts count="6" x14ac:knownFonts="1">
    <font>
      <sz val="10"/>
      <name val="Arial"/>
    </font>
    <font>
      <sz val="10"/>
      <name val="Arial"/>
    </font>
    <font>
      <b/>
      <sz val="9"/>
      <name val="Arial"/>
      <family val="2"/>
    </font>
    <font>
      <sz val="9"/>
      <name val="Arial"/>
      <family val="2"/>
    </font>
    <font>
      <b/>
      <sz val="10"/>
      <name val="Arial"/>
      <family val="2"/>
    </font>
    <font>
      <sz val="10"/>
      <name val="Arial"/>
      <family val="2"/>
    </font>
  </fonts>
  <fills count="3">
    <fill>
      <patternFill patternType="none"/>
    </fill>
    <fill>
      <patternFill patternType="gray125"/>
    </fill>
    <fill>
      <patternFill patternType="solid">
        <fgColor indexed="4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164" fontId="2" fillId="0" borderId="0" xfId="1" applyNumberFormat="1" applyFont="1" applyAlignment="1"/>
    <xf numFmtId="164" fontId="2" fillId="0" borderId="1" xfId="1" applyNumberFormat="1" applyFont="1" applyBorder="1"/>
    <xf numFmtId="164" fontId="2" fillId="0" borderId="1" xfId="1" applyNumberFormat="1" applyFont="1" applyBorder="1" applyAlignment="1">
      <alignment horizontal="center"/>
    </xf>
    <xf numFmtId="164" fontId="2" fillId="0" borderId="1" xfId="1" applyNumberFormat="1" applyFont="1" applyBorder="1" applyAlignment="1"/>
    <xf numFmtId="164" fontId="2" fillId="0" borderId="2" xfId="1" applyNumberFormat="1" applyFont="1" applyBorder="1"/>
    <xf numFmtId="164" fontId="3" fillId="0" borderId="2" xfId="1" applyNumberFormat="1" applyFont="1" applyBorder="1"/>
    <xf numFmtId="164" fontId="3" fillId="0" borderId="2" xfId="1" applyNumberFormat="1" applyFont="1" applyBorder="1" applyAlignment="1"/>
    <xf numFmtId="164" fontId="3" fillId="0" borderId="3" xfId="1" applyNumberFormat="1" applyFont="1" applyBorder="1"/>
    <xf numFmtId="164" fontId="3" fillId="0" borderId="3" xfId="1" applyNumberFormat="1" applyFont="1" applyBorder="1" applyAlignment="1"/>
    <xf numFmtId="164" fontId="2" fillId="0" borderId="3" xfId="1" applyNumberFormat="1" applyFont="1" applyBorder="1"/>
    <xf numFmtId="164" fontId="2" fillId="0" borderId="3" xfId="1" applyNumberFormat="1" applyFont="1" applyBorder="1" applyAlignment="1"/>
    <xf numFmtId="164" fontId="3" fillId="0" borderId="4" xfId="1" applyNumberFormat="1" applyFont="1" applyBorder="1"/>
    <xf numFmtId="164" fontId="3" fillId="0" borderId="4" xfId="1" applyNumberFormat="1" applyFont="1" applyBorder="1" applyAlignment="1"/>
    <xf numFmtId="0" fontId="4" fillId="0" borderId="0" xfId="0" applyFont="1" applyBorder="1" applyProtection="1">
      <protection locked="0"/>
    </xf>
    <xf numFmtId="0" fontId="2" fillId="0" borderId="0" xfId="0" applyFont="1" applyBorder="1" applyProtection="1">
      <protection locked="0"/>
    </xf>
    <xf numFmtId="0" fontId="3" fillId="0" borderId="0" xfId="0" applyFont="1" applyBorder="1" applyProtection="1">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3" fillId="0" borderId="0" xfId="1" applyNumberFormat="1" applyFont="1" applyBorder="1" applyProtection="1">
      <protection locked="0"/>
    </xf>
    <xf numFmtId="164" fontId="2" fillId="0" borderId="0" xfId="1" applyNumberFormat="1" applyFont="1" applyBorder="1" applyAlignment="1" applyProtection="1">
      <alignment horizontal="right"/>
      <protection locked="0"/>
    </xf>
    <xf numFmtId="164" fontId="3" fillId="0" borderId="6" xfId="1" applyNumberFormat="1" applyFont="1" applyBorder="1" applyProtection="1">
      <protection locked="0"/>
    </xf>
    <xf numFmtId="164" fontId="2" fillId="0" borderId="0" xfId="1" applyNumberFormat="1" applyFont="1" applyBorder="1" applyAlignment="1" applyProtection="1">
      <alignment horizontal="center"/>
      <protection locked="0"/>
    </xf>
    <xf numFmtId="0" fontId="2" fillId="0" borderId="0" xfId="0" applyFont="1" applyBorder="1" applyAlignment="1" applyProtection="1">
      <alignment horizontal="right"/>
      <protection locked="0"/>
    </xf>
    <xf numFmtId="164" fontId="3" fillId="0" borderId="6" xfId="0" applyNumberFormat="1" applyFont="1" applyBorder="1" applyProtection="1">
      <protection locked="0"/>
    </xf>
    <xf numFmtId="164" fontId="4" fillId="0" borderId="0" xfId="1" applyNumberFormat="1" applyFont="1" applyBorder="1"/>
    <xf numFmtId="164" fontId="5" fillId="0" borderId="0" xfId="1" applyNumberFormat="1" applyFont="1" applyBorder="1"/>
    <xf numFmtId="164" fontId="4" fillId="0" borderId="0" xfId="1" applyNumberFormat="1" applyFont="1" applyBorder="1" applyAlignment="1">
      <alignment horizontal="right"/>
    </xf>
    <xf numFmtId="164" fontId="5" fillId="0" borderId="0" xfId="1" applyNumberFormat="1" applyFont="1" applyBorder="1" applyAlignment="1">
      <alignment horizontal="right"/>
    </xf>
    <xf numFmtId="164" fontId="4" fillId="0" borderId="5" xfId="1" applyNumberFormat="1" applyFont="1" applyBorder="1" applyAlignment="1">
      <alignment horizontal="right"/>
    </xf>
    <xf numFmtId="0" fontId="0" fillId="0" borderId="0" xfId="0" applyAlignment="1">
      <alignment horizontal="right"/>
    </xf>
    <xf numFmtId="164" fontId="0" fillId="0" borderId="0" xfId="0" applyNumberFormat="1"/>
    <xf numFmtId="0" fontId="4" fillId="0" borderId="0" xfId="0" applyFont="1" applyAlignment="1">
      <alignment horizontal="right"/>
    </xf>
    <xf numFmtId="9" fontId="4" fillId="0" borderId="0" xfId="2" applyFont="1"/>
    <xf numFmtId="0" fontId="0" fillId="0" borderId="0" xfId="0" applyBorder="1"/>
    <xf numFmtId="0" fontId="0" fillId="0" borderId="5" xfId="0" applyBorder="1"/>
    <xf numFmtId="0" fontId="4" fillId="0" borderId="5" xfId="0" applyFont="1" applyBorder="1" applyAlignment="1">
      <alignment horizontal="center"/>
    </xf>
    <xf numFmtId="164" fontId="4" fillId="0" borderId="0" xfId="1" applyNumberFormat="1" applyFont="1" applyBorder="1" applyAlignment="1">
      <alignment horizontal="left"/>
    </xf>
    <xf numFmtId="0" fontId="4" fillId="0" borderId="0" xfId="0" applyFont="1" applyBorder="1" applyAlignment="1">
      <alignment horizontal="left"/>
    </xf>
    <xf numFmtId="165" fontId="5" fillId="0" borderId="0" xfId="1" applyNumberFormat="1" applyFont="1" applyBorder="1"/>
    <xf numFmtId="164" fontId="0" fillId="0" borderId="0" xfId="1" applyNumberFormat="1" applyFont="1" applyBorder="1"/>
    <xf numFmtId="0" fontId="0" fillId="0" borderId="0" xfId="0" applyBorder="1" applyAlignment="1">
      <alignment horizontal="left"/>
    </xf>
    <xf numFmtId="0" fontId="4" fillId="0" borderId="0" xfId="0" applyFont="1" applyBorder="1"/>
    <xf numFmtId="0" fontId="4" fillId="0" borderId="0" xfId="0" applyFont="1" applyBorder="1" applyAlignment="1">
      <alignment horizontal="right"/>
    </xf>
    <xf numFmtId="164" fontId="4" fillId="0" borderId="0" xfId="0" applyNumberFormat="1" applyFont="1" applyBorder="1"/>
    <xf numFmtId="164" fontId="5" fillId="2" borderId="0" xfId="1" applyNumberFormat="1" applyFont="1" applyFill="1" applyBorder="1"/>
    <xf numFmtId="164" fontId="3" fillId="2" borderId="0" xfId="1" applyNumberFormat="1" applyFont="1" applyFill="1" applyBorder="1" applyProtection="1">
      <protection locked="0"/>
    </xf>
    <xf numFmtId="0" fontId="3" fillId="2" borderId="0" xfId="0" applyFont="1" applyFill="1" applyBorder="1" applyProtection="1">
      <protection locked="0"/>
    </xf>
    <xf numFmtId="9" fontId="0" fillId="2" borderId="0" xfId="2" applyFont="1" applyFill="1" applyBorder="1" applyProtection="1">
      <protection locked="0"/>
    </xf>
    <xf numFmtId="164" fontId="5" fillId="2" borderId="0" xfId="1" applyNumberFormat="1" applyFont="1" applyFill="1" applyBorder="1" applyProtection="1">
      <protection locked="0"/>
    </xf>
    <xf numFmtId="0" fontId="4" fillId="0" borderId="0" xfId="0" applyFont="1"/>
    <xf numFmtId="3" fontId="3" fillId="0" borderId="0" xfId="0" applyNumberFormat="1" applyFont="1"/>
    <xf numFmtId="3" fontId="0" fillId="0" borderId="0" xfId="0" applyNumberFormat="1" applyProtection="1">
      <protection locked="0"/>
    </xf>
    <xf numFmtId="49" fontId="3" fillId="0" borderId="0" xfId="1" applyNumberFormat="1" applyFont="1" applyFill="1" applyBorder="1" applyAlignment="1">
      <alignment horizontal="left" wrapText="1"/>
    </xf>
    <xf numFmtId="0" fontId="0" fillId="0" borderId="0" xfId="0" applyAlignment="1">
      <alignment wrapText="1"/>
    </xf>
    <xf numFmtId="0" fontId="0" fillId="0" borderId="0" xfId="0" applyAlignment="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manualLayout>
          <c:layoutTarget val="inner"/>
          <c:xMode val="edge"/>
          <c:yMode val="edge"/>
          <c:x val="0.12676075710454124"/>
          <c:y val="0.10116731517509728"/>
          <c:w val="0.8513315045045734"/>
          <c:h val="0.61478599221789887"/>
        </c:manualLayout>
      </c:layout>
      <c:lineChart>
        <c:grouping val="standard"/>
        <c:varyColors val="0"/>
        <c:ser>
          <c:idx val="0"/>
          <c:order val="0"/>
          <c:tx>
            <c:strRef>
              <c:f>'Payback Analysis'!$C$30:$C$31</c:f>
              <c:strCache>
                <c:ptCount val="1"/>
                <c:pt idx="0">
                  <c:v>Cumulative Costs</c:v>
                </c:pt>
              </c:strCache>
            </c:strRef>
          </c:tx>
          <c:marker>
            <c:symbol val="none"/>
          </c:marker>
          <c:cat>
            <c:strRef>
              <c:f>'Payback Analysis'!$A$32:$A$37</c:f>
              <c:strCache>
                <c:ptCount val="6"/>
                <c:pt idx="0">
                  <c:v>Year 0</c:v>
                </c:pt>
                <c:pt idx="1">
                  <c:v>Year 1</c:v>
                </c:pt>
                <c:pt idx="2">
                  <c:v>Year 2</c:v>
                </c:pt>
                <c:pt idx="3">
                  <c:v>Year 3</c:v>
                </c:pt>
                <c:pt idx="4">
                  <c:v>Year 4</c:v>
                </c:pt>
                <c:pt idx="5">
                  <c:v>Year 5</c:v>
                </c:pt>
              </c:strCache>
            </c:strRef>
          </c:cat>
          <c:val>
            <c:numRef>
              <c:f>'Payback Analysis'!$C$32:$C$37</c:f>
              <c:numCache>
                <c:formatCode>_(* #,##0_);_(* \(#,##0\);_(* "-"??_);_(@_)</c:formatCode>
                <c:ptCount val="6"/>
                <c:pt idx="0">
                  <c:v>18468</c:v>
                </c:pt>
                <c:pt idx="1">
                  <c:v>21968</c:v>
                </c:pt>
                <c:pt idx="2">
                  <c:v>25468</c:v>
                </c:pt>
                <c:pt idx="3">
                  <c:v>25968</c:v>
                </c:pt>
                <c:pt idx="4">
                  <c:v>26468</c:v>
                </c:pt>
                <c:pt idx="5">
                  <c:v>26968</c:v>
                </c:pt>
              </c:numCache>
            </c:numRef>
          </c:val>
          <c:smooth val="0"/>
        </c:ser>
        <c:ser>
          <c:idx val="1"/>
          <c:order val="1"/>
          <c:tx>
            <c:strRef>
              <c:f>'Payback Analysis'!$E$30:$E$31</c:f>
              <c:strCache>
                <c:ptCount val="1"/>
                <c:pt idx="0">
                  <c:v>Cumulative Benefits</c:v>
                </c:pt>
              </c:strCache>
            </c:strRef>
          </c:tx>
          <c:cat>
            <c:strRef>
              <c:f>'Payback Analysis'!$A$32:$A$37</c:f>
              <c:strCache>
                <c:ptCount val="6"/>
                <c:pt idx="0">
                  <c:v>Year 0</c:v>
                </c:pt>
                <c:pt idx="1">
                  <c:v>Year 1</c:v>
                </c:pt>
                <c:pt idx="2">
                  <c:v>Year 2</c:v>
                </c:pt>
                <c:pt idx="3">
                  <c:v>Year 3</c:v>
                </c:pt>
                <c:pt idx="4">
                  <c:v>Year 4</c:v>
                </c:pt>
                <c:pt idx="5">
                  <c:v>Year 5</c:v>
                </c:pt>
              </c:strCache>
            </c:strRef>
          </c:cat>
          <c:val>
            <c:numRef>
              <c:f>'Payback Analysis'!$E$32:$E$37</c:f>
              <c:numCache>
                <c:formatCode>_(* #,##0_);_(* \(#,##0\);_(* "-"??_);_(@_)</c:formatCode>
                <c:ptCount val="6"/>
                <c:pt idx="0">
                  <c:v>13039</c:v>
                </c:pt>
                <c:pt idx="1">
                  <c:v>34918</c:v>
                </c:pt>
                <c:pt idx="2">
                  <c:v>56797</c:v>
                </c:pt>
                <c:pt idx="3">
                  <c:v>78676</c:v>
                </c:pt>
                <c:pt idx="4">
                  <c:v>100555</c:v>
                </c:pt>
                <c:pt idx="5">
                  <c:v>122434</c:v>
                </c:pt>
              </c:numCache>
            </c:numRef>
          </c:val>
          <c:smooth val="0"/>
        </c:ser>
        <c:dLbls>
          <c:showLegendKey val="0"/>
          <c:showVal val="0"/>
          <c:showCatName val="0"/>
          <c:showSerName val="0"/>
          <c:showPercent val="0"/>
          <c:showBubbleSize val="0"/>
        </c:dLbls>
        <c:marker val="1"/>
        <c:smooth val="0"/>
        <c:axId val="28190976"/>
        <c:axId val="28364800"/>
      </c:lineChart>
      <c:catAx>
        <c:axId val="28190976"/>
        <c:scaling>
          <c:orientation val="minMax"/>
        </c:scaling>
        <c:delete val="0"/>
        <c:axPos val="b"/>
        <c:numFmt formatCode="General" sourceLinked="1"/>
        <c:majorTickMark val="out"/>
        <c:minorTickMark val="none"/>
        <c:tickLblPos val="nextTo"/>
        <c:txPr>
          <a:bodyPr rot="0" vert="horz"/>
          <a:lstStyle/>
          <a:p>
            <a:pPr>
              <a:defRPr/>
            </a:pPr>
            <a:endParaRPr lang="en-US"/>
          </a:p>
        </c:txPr>
        <c:crossAx val="28364800"/>
        <c:crosses val="autoZero"/>
        <c:auto val="1"/>
        <c:lblAlgn val="ctr"/>
        <c:lblOffset val="100"/>
        <c:tickLblSkip val="1"/>
        <c:tickMarkSkip val="1"/>
        <c:noMultiLvlLbl val="0"/>
      </c:catAx>
      <c:valAx>
        <c:axId val="28364800"/>
        <c:scaling>
          <c:orientation val="minMax"/>
        </c:scaling>
        <c:delete val="0"/>
        <c:axPos val="l"/>
        <c:majorGridlines/>
        <c:numFmt formatCode="_(* #,##0_);_(* \(#,##0\);_(* &quot;-&quot;??_);_(@_)" sourceLinked="1"/>
        <c:majorTickMark val="out"/>
        <c:minorTickMark val="none"/>
        <c:tickLblPos val="nextTo"/>
        <c:txPr>
          <a:bodyPr rot="0" vert="horz"/>
          <a:lstStyle/>
          <a:p>
            <a:pPr>
              <a:defRPr/>
            </a:pPr>
            <a:endParaRPr lang="en-US"/>
          </a:p>
        </c:txPr>
        <c:crossAx val="28190976"/>
        <c:crosses val="autoZero"/>
        <c:crossBetween val="between"/>
      </c:valAx>
    </c:plotArea>
    <c:legend>
      <c:legendPos val="r"/>
      <c:layout>
        <c:manualLayout>
          <c:xMode val="edge"/>
          <c:yMode val="edge"/>
          <c:x val="0.33121085978902315"/>
          <c:y val="0.87878867414300477"/>
          <c:w val="0.46879064479997329"/>
          <c:h val="8.787878787878789E-2"/>
        </c:manualLayout>
      </c:layout>
      <c:overlay val="0"/>
    </c:legend>
    <c:plotVisOnly val="1"/>
    <c:dispBlanksAs val="gap"/>
    <c:showDLblsOverMax val="0"/>
  </c:chart>
  <c:printSettings>
    <c:headerFooter alignWithMargins="0"/>
    <c:pageMargins b="1" l="0.75" r="0.75" t="1" header="0.5" footer="0.5"/>
    <c:pageSetup orientation="landscape" horizontalDpi="-3"/>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manualLayout>
          <c:layoutTarget val="inner"/>
          <c:xMode val="edge"/>
          <c:yMode val="edge"/>
          <c:x val="0.12676075710454124"/>
          <c:y val="0.101562693715465"/>
          <c:w val="0.8513315045045734"/>
          <c:h val="0.61328241974338482"/>
        </c:manualLayout>
      </c:layout>
      <c:lineChart>
        <c:grouping val="standard"/>
        <c:varyColors val="0"/>
        <c:ser>
          <c:idx val="0"/>
          <c:order val="0"/>
          <c:tx>
            <c:strRef>
              <c:f>'Payback Analysis'!$C$4:$C$5</c:f>
              <c:strCache>
                <c:ptCount val="1"/>
                <c:pt idx="0">
                  <c:v>Cumulative Costs</c:v>
                </c:pt>
              </c:strCache>
            </c:strRef>
          </c:tx>
          <c:marker>
            <c:symbol val="none"/>
          </c:marker>
          <c:cat>
            <c:strRef>
              <c:f>'Payback Analysis'!$A$6:$A$11</c:f>
              <c:strCache>
                <c:ptCount val="6"/>
                <c:pt idx="0">
                  <c:v>Year 0</c:v>
                </c:pt>
                <c:pt idx="1">
                  <c:v>Year 1</c:v>
                </c:pt>
                <c:pt idx="2">
                  <c:v>Year 2</c:v>
                </c:pt>
                <c:pt idx="3">
                  <c:v>Year 3</c:v>
                </c:pt>
                <c:pt idx="4">
                  <c:v>Year 4</c:v>
                </c:pt>
                <c:pt idx="5">
                  <c:v>Year 5</c:v>
                </c:pt>
              </c:strCache>
            </c:strRef>
          </c:cat>
          <c:val>
            <c:numRef>
              <c:f>'Payback Analysis'!$C$6:$C$11</c:f>
              <c:numCache>
                <c:formatCode>_(* #,##0_);_(* \(#,##0\);_(* "-"??_);_(@_)</c:formatCode>
                <c:ptCount val="6"/>
                <c:pt idx="0">
                  <c:v>27608</c:v>
                </c:pt>
                <c:pt idx="1">
                  <c:v>27608</c:v>
                </c:pt>
                <c:pt idx="2">
                  <c:v>27608</c:v>
                </c:pt>
                <c:pt idx="3">
                  <c:v>27608</c:v>
                </c:pt>
                <c:pt idx="4">
                  <c:v>27608</c:v>
                </c:pt>
                <c:pt idx="5">
                  <c:v>27608</c:v>
                </c:pt>
              </c:numCache>
            </c:numRef>
          </c:val>
          <c:smooth val="0"/>
        </c:ser>
        <c:ser>
          <c:idx val="1"/>
          <c:order val="1"/>
          <c:tx>
            <c:strRef>
              <c:f>'Payback Analysis'!$E$4:$E$5</c:f>
              <c:strCache>
                <c:ptCount val="1"/>
                <c:pt idx="0">
                  <c:v>Cumulative Benefits</c:v>
                </c:pt>
              </c:strCache>
            </c:strRef>
          </c:tx>
          <c:val>
            <c:numRef>
              <c:f>'Payback Analysis'!$E$6:$E$11</c:f>
              <c:numCache>
                <c:formatCode>_(* #,##0_);_(* \(#,##0\);_(* "-"??_);_(@_)</c:formatCode>
                <c:ptCount val="6"/>
                <c:pt idx="0">
                  <c:v>13039</c:v>
                </c:pt>
                <c:pt idx="1">
                  <c:v>34918</c:v>
                </c:pt>
                <c:pt idx="2">
                  <c:v>56797</c:v>
                </c:pt>
                <c:pt idx="3">
                  <c:v>78676</c:v>
                </c:pt>
                <c:pt idx="4">
                  <c:v>100555</c:v>
                </c:pt>
                <c:pt idx="5">
                  <c:v>122434</c:v>
                </c:pt>
              </c:numCache>
            </c:numRef>
          </c:val>
          <c:smooth val="0"/>
        </c:ser>
        <c:dLbls>
          <c:showLegendKey val="0"/>
          <c:showVal val="0"/>
          <c:showCatName val="0"/>
          <c:showSerName val="0"/>
          <c:showPercent val="0"/>
          <c:showBubbleSize val="0"/>
        </c:dLbls>
        <c:marker val="1"/>
        <c:smooth val="0"/>
        <c:axId val="42492288"/>
        <c:axId val="42494208"/>
      </c:lineChart>
      <c:catAx>
        <c:axId val="42492288"/>
        <c:scaling>
          <c:orientation val="minMax"/>
        </c:scaling>
        <c:delete val="0"/>
        <c:axPos val="b"/>
        <c:numFmt formatCode="General" sourceLinked="1"/>
        <c:majorTickMark val="out"/>
        <c:minorTickMark val="none"/>
        <c:tickLblPos val="nextTo"/>
        <c:txPr>
          <a:bodyPr rot="0" vert="horz"/>
          <a:lstStyle/>
          <a:p>
            <a:pPr>
              <a:defRPr/>
            </a:pPr>
            <a:endParaRPr lang="en-US"/>
          </a:p>
        </c:txPr>
        <c:crossAx val="42494208"/>
        <c:crosses val="autoZero"/>
        <c:auto val="1"/>
        <c:lblAlgn val="ctr"/>
        <c:lblOffset val="100"/>
        <c:tickLblSkip val="1"/>
        <c:tickMarkSkip val="1"/>
        <c:noMultiLvlLbl val="0"/>
      </c:catAx>
      <c:valAx>
        <c:axId val="42494208"/>
        <c:scaling>
          <c:orientation val="minMax"/>
        </c:scaling>
        <c:delete val="0"/>
        <c:axPos val="l"/>
        <c:majorGridlines/>
        <c:numFmt formatCode="_(* #,##0_);_(* \(#,##0\);_(* &quot;-&quot;??_);_(@_)" sourceLinked="1"/>
        <c:majorTickMark val="out"/>
        <c:minorTickMark val="none"/>
        <c:tickLblPos val="nextTo"/>
        <c:txPr>
          <a:bodyPr rot="0" vert="horz"/>
          <a:lstStyle/>
          <a:p>
            <a:pPr>
              <a:defRPr/>
            </a:pPr>
            <a:endParaRPr lang="en-US"/>
          </a:p>
        </c:txPr>
        <c:crossAx val="42492288"/>
        <c:crosses val="autoZero"/>
        <c:crossBetween val="between"/>
      </c:valAx>
    </c:plotArea>
    <c:legend>
      <c:legendPos val="r"/>
      <c:layout>
        <c:manualLayout>
          <c:xMode val="edge"/>
          <c:yMode val="edge"/>
          <c:x val="4.416202751726097E-2"/>
          <c:y val="0.89929625488656817"/>
          <c:w val="0.77401273885350319"/>
          <c:h val="0.10070374511343183"/>
        </c:manualLayout>
      </c:layout>
      <c:overlay val="0"/>
    </c:legend>
    <c:plotVisOnly val="1"/>
    <c:dispBlanksAs val="gap"/>
    <c:showDLblsOverMax val="0"/>
  </c:chart>
  <c:printSettings>
    <c:headerFooter alignWithMargins="0"/>
    <c:pageMargins b="1" l="0.75" r="0.75" t="1" header="0.5" footer="0.5"/>
    <c:pageSetup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manualLayout>
          <c:layoutTarget val="inner"/>
          <c:xMode val="edge"/>
          <c:yMode val="edge"/>
          <c:x val="0.12676075710454121"/>
          <c:y val="0.101562693715465"/>
          <c:w val="0.85133150450457362"/>
          <c:h val="0.61328241974338482"/>
        </c:manualLayout>
      </c:layout>
      <c:lineChart>
        <c:grouping val="standard"/>
        <c:varyColors val="0"/>
        <c:ser>
          <c:idx val="0"/>
          <c:order val="0"/>
          <c:tx>
            <c:strRef>
              <c:f>'Payback Analysis'!$C$4:$C$5</c:f>
              <c:strCache>
                <c:ptCount val="1"/>
                <c:pt idx="0">
                  <c:v>Cumulative Costs</c:v>
                </c:pt>
              </c:strCache>
            </c:strRef>
          </c:tx>
          <c:marker>
            <c:symbol val="none"/>
          </c:marker>
          <c:cat>
            <c:strRef>
              <c:f>'Payback Analysis'!$A$6:$A$11</c:f>
              <c:strCache>
                <c:ptCount val="6"/>
                <c:pt idx="0">
                  <c:v>Year 0</c:v>
                </c:pt>
                <c:pt idx="1">
                  <c:v>Year 1</c:v>
                </c:pt>
                <c:pt idx="2">
                  <c:v>Year 2</c:v>
                </c:pt>
                <c:pt idx="3">
                  <c:v>Year 3</c:v>
                </c:pt>
                <c:pt idx="4">
                  <c:v>Year 4</c:v>
                </c:pt>
                <c:pt idx="5">
                  <c:v>Year 5</c:v>
                </c:pt>
              </c:strCache>
            </c:strRef>
          </c:cat>
          <c:val>
            <c:numRef>
              <c:f>'Payback Analysis'!$C$6:$C$11</c:f>
              <c:numCache>
                <c:formatCode>_(* #,##0_);_(* \(#,##0\);_(* "-"??_);_(@_)</c:formatCode>
                <c:ptCount val="6"/>
                <c:pt idx="0">
                  <c:v>27608</c:v>
                </c:pt>
                <c:pt idx="1">
                  <c:v>27608</c:v>
                </c:pt>
                <c:pt idx="2">
                  <c:v>27608</c:v>
                </c:pt>
                <c:pt idx="3">
                  <c:v>27608</c:v>
                </c:pt>
                <c:pt idx="4">
                  <c:v>27608</c:v>
                </c:pt>
                <c:pt idx="5">
                  <c:v>27608</c:v>
                </c:pt>
              </c:numCache>
            </c:numRef>
          </c:val>
          <c:smooth val="0"/>
        </c:ser>
        <c:ser>
          <c:idx val="1"/>
          <c:order val="1"/>
          <c:tx>
            <c:strRef>
              <c:f>'Payback Analysis'!$E$4:$E$5</c:f>
              <c:strCache>
                <c:ptCount val="1"/>
                <c:pt idx="0">
                  <c:v>Cumulative Benefits</c:v>
                </c:pt>
              </c:strCache>
            </c:strRef>
          </c:tx>
          <c:val>
            <c:numRef>
              <c:f>'Payback Analysis'!$E$6:$E$11</c:f>
              <c:numCache>
                <c:formatCode>_(* #,##0_);_(* \(#,##0\);_(* "-"??_);_(@_)</c:formatCode>
                <c:ptCount val="6"/>
                <c:pt idx="0">
                  <c:v>13039</c:v>
                </c:pt>
                <c:pt idx="1">
                  <c:v>34918</c:v>
                </c:pt>
                <c:pt idx="2">
                  <c:v>56797</c:v>
                </c:pt>
                <c:pt idx="3">
                  <c:v>78676</c:v>
                </c:pt>
                <c:pt idx="4">
                  <c:v>100555</c:v>
                </c:pt>
                <c:pt idx="5">
                  <c:v>122434</c:v>
                </c:pt>
              </c:numCache>
            </c:numRef>
          </c:val>
          <c:smooth val="0"/>
        </c:ser>
        <c:dLbls>
          <c:showLegendKey val="0"/>
          <c:showVal val="0"/>
          <c:showCatName val="0"/>
          <c:showSerName val="0"/>
          <c:showPercent val="0"/>
          <c:showBubbleSize val="0"/>
        </c:dLbls>
        <c:marker val="1"/>
        <c:smooth val="0"/>
        <c:axId val="110180992"/>
        <c:axId val="110985984"/>
      </c:lineChart>
      <c:catAx>
        <c:axId val="110180992"/>
        <c:scaling>
          <c:orientation val="minMax"/>
        </c:scaling>
        <c:delete val="0"/>
        <c:axPos val="b"/>
        <c:numFmt formatCode="General" sourceLinked="1"/>
        <c:majorTickMark val="out"/>
        <c:minorTickMark val="none"/>
        <c:tickLblPos val="nextTo"/>
        <c:txPr>
          <a:bodyPr rot="0" vert="horz"/>
          <a:lstStyle/>
          <a:p>
            <a:pPr>
              <a:defRPr/>
            </a:pPr>
            <a:endParaRPr lang="en-US"/>
          </a:p>
        </c:txPr>
        <c:crossAx val="110985984"/>
        <c:crosses val="autoZero"/>
        <c:auto val="1"/>
        <c:lblAlgn val="ctr"/>
        <c:lblOffset val="100"/>
        <c:tickLblSkip val="1"/>
        <c:tickMarkSkip val="1"/>
        <c:noMultiLvlLbl val="0"/>
      </c:catAx>
      <c:valAx>
        <c:axId val="110985984"/>
        <c:scaling>
          <c:orientation val="minMax"/>
        </c:scaling>
        <c:delete val="0"/>
        <c:axPos val="l"/>
        <c:majorGridlines/>
        <c:numFmt formatCode="_(* #,##0_);_(* \(#,##0\);_(* &quot;-&quot;??_);_(@_)" sourceLinked="1"/>
        <c:majorTickMark val="out"/>
        <c:minorTickMark val="none"/>
        <c:tickLblPos val="nextTo"/>
        <c:txPr>
          <a:bodyPr rot="0" vert="horz"/>
          <a:lstStyle/>
          <a:p>
            <a:pPr>
              <a:defRPr/>
            </a:pPr>
            <a:endParaRPr lang="en-US"/>
          </a:p>
        </c:txPr>
        <c:crossAx val="110180992"/>
        <c:crosses val="autoZero"/>
        <c:crossBetween val="between"/>
      </c:valAx>
    </c:plotArea>
    <c:legend>
      <c:legendPos val="r"/>
      <c:layout>
        <c:manualLayout>
          <c:xMode val="edge"/>
          <c:yMode val="edge"/>
          <c:x val="4.4162027517260984E-2"/>
          <c:y val="0.89929625488656817"/>
          <c:w val="0.7740127388535033"/>
          <c:h val="0.10070374511343186"/>
        </c:manualLayout>
      </c:layout>
      <c:overlay val="0"/>
    </c:legend>
    <c:plotVisOnly val="1"/>
    <c:dispBlanksAs val="gap"/>
    <c:showDLblsOverMax val="0"/>
  </c:chart>
  <c:printSettings>
    <c:headerFooter alignWithMargins="0"/>
    <c:pageMargins b="1" l="0.75000000000000011" r="0.75000000000000011" t="1" header="0.5" footer="0.5"/>
    <c:pageSetup orientation="landscape" horizontalDpi="-3"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7</xdr:col>
      <xdr:colOff>0</xdr:colOff>
      <xdr:row>52</xdr:row>
      <xdr:rowOff>0</xdr:rowOff>
    </xdr:to>
    <xdr:graphicFrame macro="">
      <xdr:nvGraphicFramePr>
        <xdr:cNvPr id="10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518160</xdr:colOff>
      <xdr:row>11</xdr:row>
      <xdr:rowOff>0</xdr:rowOff>
    </xdr:from>
    <xdr:to>
      <xdr:col>7</xdr:col>
      <xdr:colOff>518160</xdr:colOff>
      <xdr:row>26</xdr:row>
      <xdr:rowOff>7620</xdr:rowOff>
    </xdr:to>
    <xdr:grpSp>
      <xdr:nvGrpSpPr>
        <xdr:cNvPr id="11" name="Group 10"/>
        <xdr:cNvGrpSpPr/>
      </xdr:nvGrpSpPr>
      <xdr:grpSpPr>
        <a:xfrm>
          <a:off x="518160" y="1844040"/>
          <a:ext cx="5981700" cy="2522220"/>
          <a:chOff x="518160" y="1844040"/>
          <a:chExt cx="5981700" cy="2522220"/>
        </a:xfrm>
      </xdr:grpSpPr>
      <xdr:graphicFrame macro="">
        <xdr:nvGraphicFramePr>
          <xdr:cNvPr id="1047" name="Chart 1"/>
          <xdr:cNvGraphicFramePr>
            <a:graphicFrameLocks/>
          </xdr:cNvGraphicFramePr>
        </xdr:nvGraphicFramePr>
        <xdr:xfrm>
          <a:off x="518160" y="1844040"/>
          <a:ext cx="5981700" cy="252222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49" name="Line 1"/>
          <xdr:cNvSpPr>
            <a:spLocks noChangeShapeType="1"/>
          </xdr:cNvSpPr>
        </xdr:nvSpPr>
        <xdr:spPr bwMode="auto">
          <a:xfrm flipH="1">
            <a:off x="2804160" y="2453640"/>
            <a:ext cx="0" cy="723900"/>
          </a:xfrm>
          <a:prstGeom prst="line">
            <a:avLst/>
          </a:prstGeom>
          <a:noFill/>
          <a:ln w="9525">
            <a:solidFill>
              <a:srgbClr val="000000"/>
            </a:solidFill>
            <a:round/>
            <a:headEnd/>
            <a:tailEnd type="triangle" w="med" len="med"/>
          </a:ln>
        </xdr:spPr>
      </xdr:sp>
      <xdr:sp macro="" textlink="">
        <xdr:nvSpPr>
          <xdr:cNvPr id="1038" name="Text Box 2"/>
          <xdr:cNvSpPr txBox="1">
            <a:spLocks noChangeArrowheads="1"/>
          </xdr:cNvSpPr>
        </xdr:nvSpPr>
        <xdr:spPr bwMode="auto">
          <a:xfrm>
            <a:off x="2329815" y="2247900"/>
            <a:ext cx="2089792" cy="22479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Payback: about 3 months into year 1</a:t>
            </a:r>
          </a:p>
          <a:p>
            <a:pPr algn="l" rtl="0">
              <a:defRPr sz="1000"/>
            </a:pPr>
            <a:endParaRPr lang="en-US" sz="1000" b="0" i="0" strike="noStrike">
              <a:solidFill>
                <a:srgbClr val="000000"/>
              </a:solidFill>
              <a:latin typeface="Arial"/>
              <a:cs typeface="Arial"/>
            </a:endParaRPr>
          </a:p>
        </xdr:txBody>
      </xdr:sp>
    </xdr:grpSp>
    <xdr:clientData/>
  </xdr:twoCellAnchor>
  <xdr:twoCellAnchor>
    <xdr:from>
      <xdr:col>8</xdr:col>
      <xdr:colOff>350520</xdr:colOff>
      <xdr:row>9</xdr:row>
      <xdr:rowOff>60960</xdr:rowOff>
    </xdr:from>
    <xdr:to>
      <xdr:col>18</xdr:col>
      <xdr:colOff>236220</xdr:colOff>
      <xdr:row>24</xdr:row>
      <xdr:rowOff>68580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0.17643</cdr:x>
      <cdr:y>0.29716</cdr:y>
    </cdr:from>
    <cdr:to>
      <cdr:x>0.53092</cdr:x>
      <cdr:y>0.38441</cdr:y>
    </cdr:to>
    <cdr:sp macro="" textlink="">
      <cdr:nvSpPr>
        <cdr:cNvPr id="3074" name="Text Box 2"/>
        <cdr:cNvSpPr txBox="1">
          <a:spLocks xmlns:a="http://schemas.openxmlformats.org/drawingml/2006/main" noChangeArrowheads="1"/>
        </cdr:cNvSpPr>
      </cdr:nvSpPr>
      <cdr:spPr bwMode="auto">
        <a:xfrm xmlns:a="http://schemas.openxmlformats.org/drawingml/2006/main">
          <a:off x="904876" y="723900"/>
          <a:ext cx="2238374" cy="21534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1000" b="0" i="0" strike="noStrike">
              <a:solidFill>
                <a:srgbClr val="000000"/>
              </a:solidFill>
              <a:latin typeface="Arial"/>
              <a:cs typeface="Arial"/>
            </a:rPr>
            <a:t>Payback: about10 months into year 0</a:t>
          </a:r>
        </a:p>
      </cdr:txBody>
    </cdr:sp>
  </cdr:relSizeAnchor>
  <cdr:relSizeAnchor xmlns:cdr="http://schemas.openxmlformats.org/drawingml/2006/chartDrawing">
    <cdr:from>
      <cdr:x>0.26955</cdr:x>
      <cdr:y>0.3834</cdr:y>
    </cdr:from>
    <cdr:to>
      <cdr:x>0.26955</cdr:x>
      <cdr:y>0.62219</cdr:y>
    </cdr:to>
    <cdr:sp macro="" textlink="">
      <cdr:nvSpPr>
        <cdr:cNvPr id="4" name="Line 1"/>
        <cdr:cNvSpPr>
          <a:spLocks xmlns:a="http://schemas.openxmlformats.org/drawingml/2006/main" noChangeShapeType="1"/>
        </cdr:cNvSpPr>
      </cdr:nvSpPr>
      <cdr:spPr bwMode="auto">
        <a:xfrm xmlns:a="http://schemas.openxmlformats.org/drawingml/2006/main">
          <a:off x="1504488" y="929719"/>
          <a:ext cx="0" cy="52943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A19" sqref="A1:D19"/>
    </sheetView>
  </sheetViews>
  <sheetFormatPr defaultRowHeight="13.2" x14ac:dyDescent="0.25"/>
  <cols>
    <col min="1" max="1" width="40.109375" bestFit="1" customWidth="1"/>
    <col min="4" max="4" width="28" bestFit="1" customWidth="1"/>
  </cols>
  <sheetData>
    <row r="1" spans="1:4" x14ac:dyDescent="0.25">
      <c r="A1" s="1" t="s">
        <v>0</v>
      </c>
      <c r="B1" s="1"/>
      <c r="C1" s="1"/>
      <c r="D1" s="1"/>
    </row>
    <row r="2" spans="1:4" x14ac:dyDescent="0.25">
      <c r="A2" s="1"/>
      <c r="B2" s="1"/>
      <c r="C2" s="1"/>
      <c r="D2" s="1"/>
    </row>
    <row r="3" spans="1:4" x14ac:dyDescent="0.25">
      <c r="A3" s="2" t="s">
        <v>1</v>
      </c>
      <c r="B3" s="3" t="s">
        <v>2</v>
      </c>
      <c r="C3" s="3" t="s">
        <v>3</v>
      </c>
      <c r="D3" s="4" t="s">
        <v>4</v>
      </c>
    </row>
    <row r="4" spans="1:4" x14ac:dyDescent="0.25">
      <c r="A4" s="5" t="s">
        <v>5</v>
      </c>
      <c r="B4" s="6"/>
      <c r="C4" s="6"/>
      <c r="D4" s="7"/>
    </row>
    <row r="5" spans="1:4" x14ac:dyDescent="0.25">
      <c r="A5" s="8" t="s">
        <v>6</v>
      </c>
      <c r="B5" s="8">
        <v>14440</v>
      </c>
      <c r="C5" s="8"/>
      <c r="D5" s="9" t="s">
        <v>7</v>
      </c>
    </row>
    <row r="6" spans="1:4" x14ac:dyDescent="0.25">
      <c r="A6" s="8" t="s">
        <v>8</v>
      </c>
      <c r="B6" s="8">
        <v>2500</v>
      </c>
      <c r="C6" s="8"/>
      <c r="D6" s="9" t="s">
        <v>7</v>
      </c>
    </row>
    <row r="7" spans="1:4" x14ac:dyDescent="0.25">
      <c r="A7" s="10" t="s">
        <v>9</v>
      </c>
      <c r="B7" s="8"/>
      <c r="C7" s="8"/>
      <c r="D7" s="9"/>
    </row>
    <row r="8" spans="1:4" x14ac:dyDescent="0.25">
      <c r="A8" s="8" t="s">
        <v>10</v>
      </c>
      <c r="B8" s="8">
        <v>9000</v>
      </c>
      <c r="C8" s="8"/>
      <c r="D8" s="9" t="s">
        <v>11</v>
      </c>
    </row>
    <row r="9" spans="1:4" x14ac:dyDescent="0.25">
      <c r="A9" s="8" t="s">
        <v>12</v>
      </c>
      <c r="B9" s="8">
        <v>500</v>
      </c>
      <c r="C9" s="8"/>
      <c r="D9" s="9" t="s">
        <v>54</v>
      </c>
    </row>
    <row r="10" spans="1:4" x14ac:dyDescent="0.25">
      <c r="A10" s="8" t="s">
        <v>13</v>
      </c>
      <c r="B10" s="8">
        <v>4800</v>
      </c>
      <c r="C10" s="8"/>
      <c r="D10" s="9" t="s">
        <v>7</v>
      </c>
    </row>
    <row r="11" spans="1:4" x14ac:dyDescent="0.25">
      <c r="A11" s="10" t="s">
        <v>14</v>
      </c>
      <c r="B11" s="10"/>
      <c r="C11" s="10"/>
      <c r="D11" s="11"/>
    </row>
    <row r="12" spans="1:4" x14ac:dyDescent="0.25">
      <c r="A12" s="8" t="s">
        <v>15</v>
      </c>
      <c r="B12" s="8">
        <v>5000</v>
      </c>
      <c r="C12" s="8"/>
      <c r="D12" s="9" t="s">
        <v>7</v>
      </c>
    </row>
    <row r="13" spans="1:4" x14ac:dyDescent="0.25">
      <c r="A13" s="8" t="s">
        <v>16</v>
      </c>
      <c r="B13" s="8">
        <v>3900</v>
      </c>
      <c r="C13" s="8"/>
      <c r="D13" s="9" t="s">
        <v>7</v>
      </c>
    </row>
    <row r="14" spans="1:4" x14ac:dyDescent="0.25">
      <c r="A14" s="8" t="s">
        <v>17</v>
      </c>
      <c r="B14" s="8">
        <v>1768</v>
      </c>
      <c r="C14" s="8"/>
      <c r="D14" s="9" t="s">
        <v>18</v>
      </c>
    </row>
    <row r="15" spans="1:4" x14ac:dyDescent="0.25">
      <c r="A15" s="8" t="s">
        <v>19</v>
      </c>
      <c r="B15" s="8"/>
      <c r="C15" s="8">
        <v>1989</v>
      </c>
      <c r="D15" s="9" t="s">
        <v>18</v>
      </c>
    </row>
    <row r="16" spans="1:4" x14ac:dyDescent="0.25">
      <c r="A16" s="8" t="s">
        <v>20</v>
      </c>
      <c r="B16" s="8"/>
      <c r="C16" s="8">
        <v>17680</v>
      </c>
      <c r="D16" s="9" t="s">
        <v>18</v>
      </c>
    </row>
    <row r="17" spans="1:4" x14ac:dyDescent="0.25">
      <c r="A17" s="12" t="s">
        <v>21</v>
      </c>
      <c r="B17" s="12"/>
      <c r="C17" s="12">
        <v>2210</v>
      </c>
      <c r="D17" s="13" t="s">
        <v>18</v>
      </c>
    </row>
    <row r="19" spans="1:4" ht="24" customHeight="1" x14ac:dyDescent="0.25">
      <c r="A19" s="53" t="s">
        <v>53</v>
      </c>
      <c r="B19" s="53"/>
      <c r="C19" s="53"/>
      <c r="D19" s="53"/>
    </row>
    <row r="20" spans="1:4" ht="12" customHeight="1" x14ac:dyDescent="0.25">
      <c r="A20" s="54"/>
      <c r="B20" s="55"/>
      <c r="C20" s="55"/>
      <c r="D20" s="55"/>
    </row>
    <row r="34" spans="1:1" x14ac:dyDescent="0.25">
      <c r="A34" s="50"/>
    </row>
    <row r="45" spans="1:1" x14ac:dyDescent="0.25">
      <c r="A45" s="50" t="s">
        <v>50</v>
      </c>
    </row>
    <row r="46" spans="1:1" x14ac:dyDescent="0.25">
      <c r="A46" s="50" t="s">
        <v>51</v>
      </c>
    </row>
    <row r="47" spans="1:1" x14ac:dyDescent="0.25">
      <c r="A47" s="50" t="s">
        <v>52</v>
      </c>
    </row>
  </sheetData>
  <mergeCells count="2">
    <mergeCell ref="A19:D19"/>
    <mergeCell ref="A20:D20"/>
  </mergeCells>
  <phoneticPr fontId="0" type="noConversion"/>
  <pageMargins left="0.75" right="0.75" top="1" bottom="1" header="0.5" footer="0.5"/>
  <pageSetup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H11" sqref="A3:H11"/>
    </sheetView>
  </sheetViews>
  <sheetFormatPr defaultRowHeight="13.2" x14ac:dyDescent="0.25"/>
  <cols>
    <col min="1" max="1" width="38.109375" customWidth="1"/>
  </cols>
  <sheetData>
    <row r="1" spans="1:8" x14ac:dyDescent="0.25">
      <c r="A1" s="14" t="s">
        <v>22</v>
      </c>
      <c r="B1" s="15"/>
      <c r="C1" s="15"/>
      <c r="D1" s="15"/>
      <c r="E1" s="15"/>
      <c r="F1" s="15"/>
      <c r="G1" s="15"/>
    </row>
    <row r="2" spans="1:8" x14ac:dyDescent="0.25">
      <c r="A2" s="16"/>
      <c r="B2" s="16"/>
      <c r="C2" s="16"/>
      <c r="D2" s="16"/>
      <c r="E2" s="16"/>
      <c r="F2" s="16"/>
      <c r="G2" s="16"/>
    </row>
    <row r="3" spans="1:8" x14ac:dyDescent="0.25">
      <c r="A3" s="14" t="s">
        <v>23</v>
      </c>
      <c r="B3" s="17"/>
      <c r="C3" s="17"/>
      <c r="D3" s="17"/>
      <c r="E3" s="17"/>
      <c r="F3" s="17"/>
      <c r="G3" s="17"/>
    </row>
    <row r="4" spans="1:8" x14ac:dyDescent="0.25">
      <c r="A4" s="16"/>
      <c r="B4" s="18" t="s">
        <v>24</v>
      </c>
      <c r="C4" s="18" t="s">
        <v>25</v>
      </c>
      <c r="D4" s="18" t="s">
        <v>26</v>
      </c>
      <c r="E4" s="18" t="s">
        <v>27</v>
      </c>
      <c r="F4" s="18" t="s">
        <v>28</v>
      </c>
      <c r="G4" s="18" t="s">
        <v>29</v>
      </c>
    </row>
    <row r="5" spans="1:8" x14ac:dyDescent="0.25">
      <c r="A5" s="17" t="s">
        <v>30</v>
      </c>
      <c r="B5" s="16"/>
      <c r="C5" s="16"/>
      <c r="D5" s="16"/>
      <c r="E5" s="16"/>
      <c r="F5" s="16"/>
      <c r="G5" s="16"/>
    </row>
    <row r="6" spans="1:8" x14ac:dyDescent="0.25">
      <c r="A6" s="19" t="s">
        <v>6</v>
      </c>
      <c r="B6" s="46">
        <v>14440</v>
      </c>
      <c r="C6" s="47"/>
      <c r="D6" s="47"/>
      <c r="E6" s="47"/>
      <c r="F6" s="47"/>
      <c r="G6" s="47"/>
    </row>
    <row r="7" spans="1:8" x14ac:dyDescent="0.25">
      <c r="A7" s="19" t="s">
        <v>8</v>
      </c>
      <c r="B7" s="51">
        <v>2500</v>
      </c>
      <c r="C7" s="47"/>
      <c r="D7" s="47"/>
      <c r="E7" s="47"/>
      <c r="F7" s="47"/>
      <c r="G7" s="47"/>
    </row>
    <row r="8" spans="1:8" x14ac:dyDescent="0.25">
      <c r="A8" s="19" t="s">
        <v>15</v>
      </c>
      <c r="B8" s="46">
        <v>5000</v>
      </c>
      <c r="C8" s="46"/>
      <c r="D8" s="47"/>
      <c r="E8" s="47"/>
      <c r="F8" s="47"/>
      <c r="G8" s="47"/>
    </row>
    <row r="9" spans="1:8" x14ac:dyDescent="0.25">
      <c r="A9" s="19" t="s">
        <v>16</v>
      </c>
      <c r="B9" s="46">
        <v>3900</v>
      </c>
      <c r="C9" s="46"/>
      <c r="D9" s="47"/>
      <c r="E9" s="47"/>
      <c r="F9" s="47"/>
      <c r="G9" s="47"/>
    </row>
    <row r="10" spans="1:8" x14ac:dyDescent="0.25">
      <c r="A10" s="19" t="s">
        <v>31</v>
      </c>
      <c r="B10" s="46">
        <v>1768</v>
      </c>
      <c r="C10" s="46"/>
      <c r="D10" s="46"/>
      <c r="E10" s="46"/>
      <c r="F10" s="46"/>
      <c r="G10" s="46"/>
    </row>
    <row r="11" spans="1:8" ht="13.8" thickBot="1" x14ac:dyDescent="0.3">
      <c r="A11" s="20" t="s">
        <v>32</v>
      </c>
      <c r="B11" s="21">
        <f t="shared" ref="B11:G11" si="0">SUM(B6:B10)</f>
        <v>27608</v>
      </c>
      <c r="C11" s="21">
        <f t="shared" si="0"/>
        <v>0</v>
      </c>
      <c r="D11" s="21">
        <f t="shared" si="0"/>
        <v>0</v>
      </c>
      <c r="E11" s="21">
        <f t="shared" si="0"/>
        <v>0</v>
      </c>
      <c r="F11" s="21">
        <f t="shared" si="0"/>
        <v>0</v>
      </c>
      <c r="G11" s="21">
        <f t="shared" si="0"/>
        <v>0</v>
      </c>
      <c r="H11" s="31">
        <f>SUM(B11:G11)</f>
        <v>27608</v>
      </c>
    </row>
    <row r="12" spans="1:8" ht="13.8" thickTop="1" x14ac:dyDescent="0.25">
      <c r="A12" s="22" t="s">
        <v>33</v>
      </c>
      <c r="B12" s="19"/>
      <c r="C12" s="19"/>
      <c r="D12" s="16"/>
      <c r="E12" s="16"/>
      <c r="F12" s="16"/>
      <c r="G12" s="16"/>
    </row>
    <row r="13" spans="1:8" x14ac:dyDescent="0.25">
      <c r="A13" s="19" t="s">
        <v>19</v>
      </c>
      <c r="B13" s="46">
        <v>1989</v>
      </c>
      <c r="C13" s="46">
        <v>1989</v>
      </c>
      <c r="D13" s="46">
        <v>1989</v>
      </c>
      <c r="E13" s="46">
        <v>1989</v>
      </c>
      <c r="F13" s="46">
        <v>1989</v>
      </c>
      <c r="G13" s="46">
        <v>1989</v>
      </c>
    </row>
    <row r="14" spans="1:8" x14ac:dyDescent="0.25">
      <c r="A14" s="19" t="s">
        <v>20</v>
      </c>
      <c r="B14" s="46">
        <v>8840</v>
      </c>
      <c r="C14" s="46">
        <v>17680</v>
      </c>
      <c r="D14" s="46">
        <v>17680</v>
      </c>
      <c r="E14" s="46">
        <v>17680</v>
      </c>
      <c r="F14" s="46">
        <v>17680</v>
      </c>
      <c r="G14" s="46">
        <v>17680</v>
      </c>
    </row>
    <row r="15" spans="1:8" x14ac:dyDescent="0.25">
      <c r="A15" s="19" t="s">
        <v>21</v>
      </c>
      <c r="B15" s="46">
        <v>2210</v>
      </c>
      <c r="C15" s="46">
        <v>2210</v>
      </c>
      <c r="D15" s="46">
        <v>2210</v>
      </c>
      <c r="E15" s="46">
        <v>2210</v>
      </c>
      <c r="F15" s="46">
        <v>2210</v>
      </c>
      <c r="G15" s="46">
        <v>2210</v>
      </c>
    </row>
    <row r="16" spans="1:8" ht="13.8" thickBot="1" x14ac:dyDescent="0.3">
      <c r="A16" s="23" t="s">
        <v>34</v>
      </c>
      <c r="B16" s="24">
        <f t="shared" ref="B16:G16" si="1">SUM(B13:B15)</f>
        <v>13039</v>
      </c>
      <c r="C16" s="24">
        <f t="shared" si="1"/>
        <v>21879</v>
      </c>
      <c r="D16" s="24">
        <f t="shared" si="1"/>
        <v>21879</v>
      </c>
      <c r="E16" s="24">
        <f t="shared" si="1"/>
        <v>21879</v>
      </c>
      <c r="F16" s="24">
        <f t="shared" si="1"/>
        <v>21879</v>
      </c>
      <c r="G16" s="24">
        <f t="shared" si="1"/>
        <v>21879</v>
      </c>
      <c r="H16" s="31">
        <f>SUM(B16:G16)</f>
        <v>122434</v>
      </c>
    </row>
    <row r="17" spans="1:8" ht="13.8" thickTop="1" x14ac:dyDescent="0.25">
      <c r="A17" s="16"/>
      <c r="B17" s="16"/>
      <c r="C17" s="16"/>
      <c r="D17" s="16"/>
      <c r="E17" s="16"/>
      <c r="F17" s="16"/>
      <c r="G17" s="16"/>
    </row>
    <row r="18" spans="1:8" x14ac:dyDescent="0.25">
      <c r="A18" s="16"/>
      <c r="B18" s="16"/>
      <c r="C18" s="16"/>
      <c r="D18" s="16"/>
      <c r="E18" s="16"/>
      <c r="F18" s="16"/>
      <c r="G18" s="16"/>
    </row>
    <row r="19" spans="1:8" x14ac:dyDescent="0.25">
      <c r="A19" s="14" t="s">
        <v>35</v>
      </c>
      <c r="B19" s="15"/>
      <c r="C19" s="15"/>
      <c r="D19" s="15"/>
      <c r="E19" s="15"/>
      <c r="F19" s="15"/>
      <c r="G19" s="15"/>
    </row>
    <row r="20" spans="1:8" x14ac:dyDescent="0.25">
      <c r="A20" s="16"/>
      <c r="B20" s="18" t="s">
        <v>24</v>
      </c>
      <c r="C20" s="18" t="s">
        <v>25</v>
      </c>
      <c r="D20" s="18" t="s">
        <v>26</v>
      </c>
      <c r="E20" s="18" t="s">
        <v>27</v>
      </c>
      <c r="F20" s="18" t="s">
        <v>28</v>
      </c>
      <c r="G20" s="18" t="s">
        <v>29</v>
      </c>
    </row>
    <row r="21" spans="1:8" x14ac:dyDescent="0.25">
      <c r="A21" s="17" t="s">
        <v>30</v>
      </c>
      <c r="B21" s="16"/>
      <c r="C21" s="16"/>
      <c r="D21" s="16"/>
      <c r="E21" s="16"/>
      <c r="F21" s="16"/>
      <c r="G21" s="16"/>
    </row>
    <row r="22" spans="1:8" x14ac:dyDescent="0.25">
      <c r="A22" s="19" t="s">
        <v>10</v>
      </c>
      <c r="B22" s="46">
        <v>3000</v>
      </c>
      <c r="C22" s="46">
        <v>3000</v>
      </c>
      <c r="D22" s="46">
        <v>3000</v>
      </c>
      <c r="E22" s="47"/>
      <c r="F22" s="47"/>
      <c r="G22" s="47"/>
    </row>
    <row r="23" spans="1:8" x14ac:dyDescent="0.25">
      <c r="A23" s="19" t="s">
        <v>12</v>
      </c>
      <c r="B23" s="47"/>
      <c r="C23" s="46">
        <v>500</v>
      </c>
      <c r="D23" s="46">
        <v>500</v>
      </c>
      <c r="E23" s="46">
        <v>500</v>
      </c>
      <c r="F23" s="46">
        <v>500</v>
      </c>
      <c r="G23" s="46">
        <v>500</v>
      </c>
    </row>
    <row r="24" spans="1:8" x14ac:dyDescent="0.25">
      <c r="A24" s="19" t="s">
        <v>13</v>
      </c>
      <c r="B24" s="52">
        <v>4800</v>
      </c>
      <c r="C24" s="47"/>
      <c r="D24" s="47"/>
      <c r="E24" s="47"/>
      <c r="F24" s="47"/>
      <c r="G24" s="47"/>
    </row>
    <row r="25" spans="1:8" x14ac:dyDescent="0.25">
      <c r="A25" s="19" t="s">
        <v>15</v>
      </c>
      <c r="B25" s="46">
        <v>5000</v>
      </c>
      <c r="C25" s="46"/>
      <c r="D25" s="47"/>
      <c r="E25" s="47"/>
      <c r="F25" s="47"/>
      <c r="G25" s="47"/>
    </row>
    <row r="26" spans="1:8" x14ac:dyDescent="0.25">
      <c r="A26" s="19" t="s">
        <v>16</v>
      </c>
      <c r="B26" s="46">
        <v>3900</v>
      </c>
      <c r="C26" s="46"/>
      <c r="D26" s="47"/>
      <c r="E26" s="47"/>
      <c r="F26" s="47"/>
      <c r="G26" s="47"/>
    </row>
    <row r="27" spans="1:8" x14ac:dyDescent="0.25">
      <c r="A27" s="19" t="s">
        <v>31</v>
      </c>
      <c r="B27" s="46">
        <v>1768</v>
      </c>
      <c r="C27" s="46"/>
      <c r="D27" s="46"/>
      <c r="E27" s="46"/>
      <c r="F27" s="46"/>
      <c r="G27" s="46"/>
    </row>
    <row r="28" spans="1:8" ht="13.8" thickBot="1" x14ac:dyDescent="0.3">
      <c r="A28" s="20" t="s">
        <v>32</v>
      </c>
      <c r="B28" s="21">
        <f t="shared" ref="B28:G28" si="2">SUM(B22:B27)</f>
        <v>18468</v>
      </c>
      <c r="C28" s="21">
        <f t="shared" si="2"/>
        <v>3500</v>
      </c>
      <c r="D28" s="21">
        <f t="shared" si="2"/>
        <v>3500</v>
      </c>
      <c r="E28" s="21">
        <f t="shared" si="2"/>
        <v>500</v>
      </c>
      <c r="F28" s="21">
        <f t="shared" si="2"/>
        <v>500</v>
      </c>
      <c r="G28" s="21">
        <f t="shared" si="2"/>
        <v>500</v>
      </c>
      <c r="H28" s="31">
        <f>SUM(B28:G28)</f>
        <v>26968</v>
      </c>
    </row>
    <row r="29" spans="1:8" ht="13.8" thickTop="1" x14ac:dyDescent="0.25">
      <c r="A29" s="22" t="s">
        <v>33</v>
      </c>
      <c r="B29" s="19"/>
      <c r="C29" s="19"/>
      <c r="D29" s="16"/>
      <c r="E29" s="16"/>
      <c r="F29" s="16"/>
      <c r="G29" s="16"/>
    </row>
    <row r="30" spans="1:8" x14ac:dyDescent="0.25">
      <c r="A30" s="19" t="s">
        <v>19</v>
      </c>
      <c r="B30" s="46">
        <v>1989</v>
      </c>
      <c r="C30" s="46">
        <v>1989</v>
      </c>
      <c r="D30" s="46">
        <v>1989</v>
      </c>
      <c r="E30" s="46">
        <v>1989</v>
      </c>
      <c r="F30" s="46">
        <v>1989</v>
      </c>
      <c r="G30" s="46">
        <v>1989</v>
      </c>
    </row>
    <row r="31" spans="1:8" x14ac:dyDescent="0.25">
      <c r="A31" s="19" t="s">
        <v>20</v>
      </c>
      <c r="B31" s="46">
        <v>8840</v>
      </c>
      <c r="C31" s="46">
        <v>17680</v>
      </c>
      <c r="D31" s="46">
        <v>17680</v>
      </c>
      <c r="E31" s="46">
        <v>17680</v>
      </c>
      <c r="F31" s="46">
        <v>17680</v>
      </c>
      <c r="G31" s="46">
        <v>17680</v>
      </c>
    </row>
    <row r="32" spans="1:8" x14ac:dyDescent="0.25">
      <c r="A32" s="19" t="s">
        <v>21</v>
      </c>
      <c r="B32" s="46">
        <v>2210</v>
      </c>
      <c r="C32" s="46">
        <v>2210</v>
      </c>
      <c r="D32" s="46">
        <v>2210</v>
      </c>
      <c r="E32" s="46">
        <v>2210</v>
      </c>
      <c r="F32" s="46">
        <v>2210</v>
      </c>
      <c r="G32" s="46">
        <v>2210</v>
      </c>
    </row>
    <row r="33" spans="1:8" ht="13.8" thickBot="1" x14ac:dyDescent="0.3">
      <c r="A33" s="23" t="s">
        <v>34</v>
      </c>
      <c r="B33" s="24">
        <f t="shared" ref="B33:G33" si="3">SUM(B30:B32)</f>
        <v>13039</v>
      </c>
      <c r="C33" s="24">
        <f t="shared" si="3"/>
        <v>21879</v>
      </c>
      <c r="D33" s="24">
        <f t="shared" si="3"/>
        <v>21879</v>
      </c>
      <c r="E33" s="24">
        <f t="shared" si="3"/>
        <v>21879</v>
      </c>
      <c r="F33" s="24">
        <f t="shared" si="3"/>
        <v>21879</v>
      </c>
      <c r="G33" s="24">
        <f t="shared" si="3"/>
        <v>21879</v>
      </c>
      <c r="H33" s="31">
        <f>SUM(B33:G33)</f>
        <v>122434</v>
      </c>
    </row>
    <row r="34" spans="1:8" ht="13.8" thickTop="1" x14ac:dyDescent="0.25"/>
  </sheetData>
  <sheetProtection sheet="1" objects="1" scenarios="1"/>
  <phoneticPr fontId="0" type="noConversion"/>
  <pageMargins left="0.75" right="0.75" top="1" bottom="1" header="0.5" footer="0.5"/>
  <pageSetup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28" workbookViewId="0">
      <selection activeCell="D53" sqref="D53"/>
    </sheetView>
  </sheetViews>
  <sheetFormatPr defaultRowHeight="13.2" x14ac:dyDescent="0.25"/>
  <cols>
    <col min="1" max="1" width="15.6640625" customWidth="1"/>
    <col min="2" max="5" width="13.44140625" customWidth="1"/>
  </cols>
  <sheetData>
    <row r="1" spans="1:6" x14ac:dyDescent="0.25">
      <c r="A1" s="25" t="s">
        <v>36</v>
      </c>
      <c r="B1" s="25"/>
      <c r="C1" s="25"/>
      <c r="D1" s="25"/>
      <c r="E1" s="25"/>
      <c r="F1" s="25"/>
    </row>
    <row r="2" spans="1:6" x14ac:dyDescent="0.25">
      <c r="A2" s="26"/>
      <c r="B2" s="26"/>
      <c r="C2" s="26"/>
      <c r="D2" s="26"/>
      <c r="E2" s="26"/>
      <c r="F2" s="26"/>
    </row>
    <row r="3" spans="1:6" x14ac:dyDescent="0.25">
      <c r="A3" s="25" t="s">
        <v>37</v>
      </c>
      <c r="B3" s="26"/>
      <c r="C3" s="26"/>
      <c r="D3" s="26"/>
      <c r="E3" s="26"/>
      <c r="F3" s="26"/>
    </row>
    <row r="4" spans="1:6" x14ac:dyDescent="0.25">
      <c r="A4" s="26"/>
      <c r="B4" s="27"/>
      <c r="C4" s="27" t="s">
        <v>38</v>
      </c>
      <c r="D4" s="28"/>
      <c r="E4" s="27" t="s">
        <v>38</v>
      </c>
      <c r="F4" s="26"/>
    </row>
    <row r="5" spans="1:6" x14ac:dyDescent="0.25">
      <c r="A5" s="27"/>
      <c r="B5" s="29" t="s">
        <v>2</v>
      </c>
      <c r="C5" s="29" t="s">
        <v>2</v>
      </c>
      <c r="D5" s="29" t="s">
        <v>3</v>
      </c>
      <c r="E5" s="29" t="s">
        <v>3</v>
      </c>
      <c r="F5" s="26"/>
    </row>
    <row r="6" spans="1:6" x14ac:dyDescent="0.25">
      <c r="A6" s="27" t="s">
        <v>24</v>
      </c>
      <c r="B6" s="49">
        <f>'Cost Benefit Summary'!B11</f>
        <v>27608</v>
      </c>
      <c r="C6" s="26">
        <f>B6</f>
        <v>27608</v>
      </c>
      <c r="D6" s="49">
        <f>'Cost Benefit Summary'!B16</f>
        <v>13039</v>
      </c>
      <c r="E6" s="26">
        <f>D6</f>
        <v>13039</v>
      </c>
      <c r="F6" s="26"/>
    </row>
    <row r="7" spans="1:6" x14ac:dyDescent="0.25">
      <c r="A7" s="27" t="s">
        <v>25</v>
      </c>
      <c r="B7" s="49">
        <f>'Cost Benefit Summary'!C11</f>
        <v>0</v>
      </c>
      <c r="C7" s="26">
        <f>C6+B7</f>
        <v>27608</v>
      </c>
      <c r="D7" s="49">
        <f>'Cost Benefit Summary'!C16</f>
        <v>21879</v>
      </c>
      <c r="E7" s="26">
        <f>E6+D7</f>
        <v>34918</v>
      </c>
      <c r="F7" s="26"/>
    </row>
    <row r="8" spans="1:6" x14ac:dyDescent="0.25">
      <c r="A8" s="27" t="s">
        <v>26</v>
      </c>
      <c r="B8" s="49">
        <f>'Cost Benefit Summary'!D11</f>
        <v>0</v>
      </c>
      <c r="C8" s="26">
        <f>C7+B8</f>
        <v>27608</v>
      </c>
      <c r="D8" s="49">
        <f>'Cost Benefit Summary'!D16</f>
        <v>21879</v>
      </c>
      <c r="E8" s="26">
        <f>E7+D8</f>
        <v>56797</v>
      </c>
      <c r="F8" s="26"/>
    </row>
    <row r="9" spans="1:6" x14ac:dyDescent="0.25">
      <c r="A9" s="27" t="s">
        <v>27</v>
      </c>
      <c r="B9" s="49">
        <f>'Cost Benefit Summary'!E11</f>
        <v>0</v>
      </c>
      <c r="C9" s="26">
        <f>C8+B9</f>
        <v>27608</v>
      </c>
      <c r="D9" s="49">
        <f>'Cost Benefit Summary'!E16</f>
        <v>21879</v>
      </c>
      <c r="E9" s="26">
        <f>E8+D9</f>
        <v>78676</v>
      </c>
      <c r="F9" s="26"/>
    </row>
    <row r="10" spans="1:6" x14ac:dyDescent="0.25">
      <c r="A10" s="27" t="s">
        <v>28</v>
      </c>
      <c r="B10" s="49">
        <f>'Cost Benefit Summary'!F11</f>
        <v>0</v>
      </c>
      <c r="C10" s="26">
        <f>C9+B10</f>
        <v>27608</v>
      </c>
      <c r="D10" s="49">
        <f>'Cost Benefit Summary'!F16</f>
        <v>21879</v>
      </c>
      <c r="E10" s="26">
        <f>E9+D10</f>
        <v>100555</v>
      </c>
      <c r="F10" s="26"/>
    </row>
    <row r="11" spans="1:6" x14ac:dyDescent="0.25">
      <c r="A11" s="27" t="s">
        <v>29</v>
      </c>
      <c r="B11" s="49">
        <f>'Cost Benefit Summary'!G11</f>
        <v>0</v>
      </c>
      <c r="C11" s="26">
        <f>C10+B11</f>
        <v>27608</v>
      </c>
      <c r="D11" s="49">
        <f>'Cost Benefit Summary'!G16</f>
        <v>21879</v>
      </c>
      <c r="E11" s="26">
        <f>E10+D11</f>
        <v>122434</v>
      </c>
      <c r="F11" s="26"/>
    </row>
    <row r="28" spans="1:5" x14ac:dyDescent="0.25">
      <c r="A28" s="25" t="s">
        <v>39</v>
      </c>
      <c r="B28" s="26"/>
      <c r="C28" s="26"/>
      <c r="D28" s="26"/>
      <c r="E28" s="26"/>
    </row>
    <row r="29" spans="1:5" x14ac:dyDescent="0.25">
      <c r="A29" s="26"/>
      <c r="B29" s="26"/>
      <c r="C29" s="26"/>
      <c r="D29" s="26"/>
      <c r="E29" s="26"/>
    </row>
    <row r="30" spans="1:5" x14ac:dyDescent="0.25">
      <c r="A30" s="26"/>
      <c r="B30" s="27"/>
      <c r="C30" s="27" t="s">
        <v>38</v>
      </c>
      <c r="D30" s="28"/>
      <c r="E30" s="27" t="s">
        <v>38</v>
      </c>
    </row>
    <row r="31" spans="1:5" x14ac:dyDescent="0.25">
      <c r="A31" s="27"/>
      <c r="B31" s="29" t="s">
        <v>2</v>
      </c>
      <c r="C31" s="29" t="s">
        <v>2</v>
      </c>
      <c r="D31" s="29" t="s">
        <v>3</v>
      </c>
      <c r="E31" s="29" t="s">
        <v>3</v>
      </c>
    </row>
    <row r="32" spans="1:5" x14ac:dyDescent="0.25">
      <c r="A32" s="27" t="s">
        <v>24</v>
      </c>
      <c r="B32" s="45">
        <f>'Cost Benefit Summary'!B28</f>
        <v>18468</v>
      </c>
      <c r="C32" s="26">
        <f>B32</f>
        <v>18468</v>
      </c>
      <c r="D32" s="45">
        <f>'Cost Benefit Summary'!B33</f>
        <v>13039</v>
      </c>
      <c r="E32" s="26">
        <f>D32</f>
        <v>13039</v>
      </c>
    </row>
    <row r="33" spans="1:5" x14ac:dyDescent="0.25">
      <c r="A33" s="27" t="s">
        <v>25</v>
      </c>
      <c r="B33" s="45">
        <f>'Cost Benefit Summary'!C28</f>
        <v>3500</v>
      </c>
      <c r="C33" s="26">
        <f>C32+B33</f>
        <v>21968</v>
      </c>
      <c r="D33" s="45">
        <f>'Cost Benefit Summary'!C33</f>
        <v>21879</v>
      </c>
      <c r="E33" s="26">
        <f>E32+D33</f>
        <v>34918</v>
      </c>
    </row>
    <row r="34" spans="1:5" x14ac:dyDescent="0.25">
      <c r="A34" s="27" t="s">
        <v>26</v>
      </c>
      <c r="B34" s="45">
        <f>'Cost Benefit Summary'!D28</f>
        <v>3500</v>
      </c>
      <c r="C34" s="26">
        <f>C33+B34</f>
        <v>25468</v>
      </c>
      <c r="D34" s="45">
        <f>'Cost Benefit Summary'!D33</f>
        <v>21879</v>
      </c>
      <c r="E34" s="26">
        <f>E33+D34</f>
        <v>56797</v>
      </c>
    </row>
    <row r="35" spans="1:5" x14ac:dyDescent="0.25">
      <c r="A35" s="27" t="s">
        <v>27</v>
      </c>
      <c r="B35" s="45">
        <f>'Cost Benefit Summary'!E28</f>
        <v>500</v>
      </c>
      <c r="C35" s="26">
        <f>C34+B35</f>
        <v>25968</v>
      </c>
      <c r="D35" s="45">
        <f>'Cost Benefit Summary'!E33</f>
        <v>21879</v>
      </c>
      <c r="E35" s="26">
        <f>E34+D35</f>
        <v>78676</v>
      </c>
    </row>
    <row r="36" spans="1:5" x14ac:dyDescent="0.25">
      <c r="A36" s="27" t="s">
        <v>28</v>
      </c>
      <c r="B36" s="45">
        <f>'Cost Benefit Summary'!F28</f>
        <v>500</v>
      </c>
      <c r="C36" s="26">
        <f>C35+B36</f>
        <v>26468</v>
      </c>
      <c r="D36" s="45">
        <f>'Cost Benefit Summary'!F33</f>
        <v>21879</v>
      </c>
      <c r="E36" s="26">
        <f>E35+D36</f>
        <v>100555</v>
      </c>
    </row>
    <row r="37" spans="1:5" x14ac:dyDescent="0.25">
      <c r="A37" s="27" t="s">
        <v>29</v>
      </c>
      <c r="B37" s="45">
        <f>'Cost Benefit Summary'!G28</f>
        <v>500</v>
      </c>
      <c r="C37" s="26">
        <f>C36+B37</f>
        <v>26968</v>
      </c>
      <c r="D37" s="45">
        <f>'Cost Benefit Summary'!G33</f>
        <v>21879</v>
      </c>
      <c r="E37" s="26">
        <f>E36+D37</f>
        <v>122434</v>
      </c>
    </row>
  </sheetData>
  <phoneticPr fontId="0" type="noConversion"/>
  <pageMargins left="0.75" right="0.75" top="1" bottom="1" header="0.5" footer="0.5"/>
  <pageSetup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9" workbookViewId="0"/>
  </sheetViews>
  <sheetFormatPr defaultRowHeight="13.2" x14ac:dyDescent="0.25"/>
  <cols>
    <col min="1" max="1" width="15.6640625" customWidth="1"/>
    <col min="2" max="5" width="13.5546875" customWidth="1"/>
  </cols>
  <sheetData>
    <row r="1" spans="1:5" x14ac:dyDescent="0.25">
      <c r="A1" s="25" t="s">
        <v>40</v>
      </c>
      <c r="B1" s="25"/>
      <c r="C1" s="25"/>
      <c r="D1" s="25"/>
      <c r="E1" s="25"/>
    </row>
    <row r="2" spans="1:5" x14ac:dyDescent="0.25">
      <c r="A2" s="26"/>
      <c r="B2" s="26"/>
      <c r="C2" s="26"/>
      <c r="D2" s="26"/>
      <c r="E2" s="26"/>
    </row>
    <row r="3" spans="1:5" x14ac:dyDescent="0.25">
      <c r="A3" s="25" t="s">
        <v>37</v>
      </c>
      <c r="B3" s="26"/>
      <c r="C3" s="26"/>
      <c r="D3" s="26"/>
      <c r="E3" s="26"/>
    </row>
    <row r="4" spans="1:5" x14ac:dyDescent="0.25">
      <c r="A4" s="26"/>
      <c r="B4" s="26"/>
      <c r="C4" s="26"/>
      <c r="D4" s="26"/>
      <c r="E4" s="26"/>
    </row>
    <row r="5" spans="1:5" x14ac:dyDescent="0.25">
      <c r="A5" s="26"/>
      <c r="B5" s="27"/>
      <c r="C5" s="27" t="s">
        <v>38</v>
      </c>
      <c r="D5" s="28"/>
      <c r="E5" s="27" t="s">
        <v>38</v>
      </c>
    </row>
    <row r="6" spans="1:5" x14ac:dyDescent="0.25">
      <c r="A6" s="27"/>
      <c r="B6" s="29" t="s">
        <v>2</v>
      </c>
      <c r="C6" s="29" t="s">
        <v>2</v>
      </c>
      <c r="D6" s="29" t="s">
        <v>3</v>
      </c>
      <c r="E6" s="29" t="s">
        <v>3</v>
      </c>
    </row>
    <row r="7" spans="1:5" x14ac:dyDescent="0.25">
      <c r="A7" s="27" t="s">
        <v>24</v>
      </c>
      <c r="B7" s="49">
        <f>'Cost Benefit Summary'!B11</f>
        <v>27608</v>
      </c>
      <c r="C7" s="26">
        <f>B7</f>
        <v>27608</v>
      </c>
      <c r="D7" s="49">
        <f>'Cost Benefit Summary'!B16</f>
        <v>13039</v>
      </c>
      <c r="E7" s="26">
        <f>D7</f>
        <v>13039</v>
      </c>
    </row>
    <row r="8" spans="1:5" x14ac:dyDescent="0.25">
      <c r="A8" s="27" t="s">
        <v>25</v>
      </c>
      <c r="B8" s="49">
        <f>'Cost Benefit Summary'!C11</f>
        <v>0</v>
      </c>
      <c r="C8" s="26">
        <f>C7+B8</f>
        <v>27608</v>
      </c>
      <c r="D8" s="49">
        <f>'Cost Benefit Summary'!C16</f>
        <v>21879</v>
      </c>
      <c r="E8" s="26">
        <f>E7+D8</f>
        <v>34918</v>
      </c>
    </row>
    <row r="9" spans="1:5" x14ac:dyDescent="0.25">
      <c r="A9" s="27" t="s">
        <v>26</v>
      </c>
      <c r="B9" s="49">
        <f>'Cost Benefit Summary'!D11</f>
        <v>0</v>
      </c>
      <c r="C9" s="26">
        <f>C8+B9</f>
        <v>27608</v>
      </c>
      <c r="D9" s="49">
        <f>'Cost Benefit Summary'!D16</f>
        <v>21879</v>
      </c>
      <c r="E9" s="26">
        <f>E8+D9</f>
        <v>56797</v>
      </c>
    </row>
    <row r="10" spans="1:5" x14ac:dyDescent="0.25">
      <c r="A10" s="27" t="s">
        <v>27</v>
      </c>
      <c r="B10" s="49">
        <f>'Cost Benefit Summary'!E11</f>
        <v>0</v>
      </c>
      <c r="C10" s="26">
        <f>C9+B10</f>
        <v>27608</v>
      </c>
      <c r="D10" s="49">
        <f>'Cost Benefit Summary'!E16</f>
        <v>21879</v>
      </c>
      <c r="E10" s="26">
        <f>E9+D10</f>
        <v>78676</v>
      </c>
    </row>
    <row r="11" spans="1:5" x14ac:dyDescent="0.25">
      <c r="A11" s="27" t="s">
        <v>28</v>
      </c>
      <c r="B11" s="49">
        <f>'Cost Benefit Summary'!F11</f>
        <v>0</v>
      </c>
      <c r="C11" s="26">
        <f>C10+B11</f>
        <v>27608</v>
      </c>
      <c r="D11" s="49">
        <f>'Cost Benefit Summary'!F16</f>
        <v>21879</v>
      </c>
      <c r="E11" s="26">
        <f>E10+D11</f>
        <v>100555</v>
      </c>
    </row>
    <row r="12" spans="1:5" x14ac:dyDescent="0.25">
      <c r="A12" s="27" t="s">
        <v>29</v>
      </c>
      <c r="B12" s="49">
        <f>'Cost Benefit Summary'!G11</f>
        <v>0</v>
      </c>
      <c r="C12" s="26">
        <f>C11+B12</f>
        <v>27608</v>
      </c>
      <c r="D12" s="49">
        <f>'Cost Benefit Summary'!G16</f>
        <v>21879</v>
      </c>
      <c r="E12" s="26">
        <f>E11+D12</f>
        <v>122434</v>
      </c>
    </row>
    <row r="14" spans="1:5" x14ac:dyDescent="0.25">
      <c r="A14" t="s">
        <v>41</v>
      </c>
      <c r="D14" s="30" t="s">
        <v>34</v>
      </c>
      <c r="E14" s="31">
        <f>E12</f>
        <v>122434</v>
      </c>
    </row>
    <row r="15" spans="1:5" x14ac:dyDescent="0.25">
      <c r="D15" s="30" t="s">
        <v>32</v>
      </c>
      <c r="E15" s="31">
        <f>C12</f>
        <v>27608</v>
      </c>
    </row>
    <row r="16" spans="1:5" x14ac:dyDescent="0.25">
      <c r="D16" s="30" t="s">
        <v>42</v>
      </c>
      <c r="E16" s="31">
        <f>E14-E15</f>
        <v>94826</v>
      </c>
    </row>
    <row r="17" spans="1:5" x14ac:dyDescent="0.25">
      <c r="D17" s="32" t="s">
        <v>43</v>
      </c>
      <c r="E17" s="33">
        <f>E16/E15</f>
        <v>3.4347290640394088</v>
      </c>
    </row>
    <row r="19" spans="1:5" x14ac:dyDescent="0.25">
      <c r="A19" s="25" t="s">
        <v>39</v>
      </c>
      <c r="B19" s="26"/>
      <c r="C19" s="26"/>
      <c r="D19" s="26"/>
      <c r="E19" s="26"/>
    </row>
    <row r="20" spans="1:5" x14ac:dyDescent="0.25">
      <c r="A20" s="26"/>
      <c r="B20" s="26"/>
      <c r="C20" s="26"/>
      <c r="D20" s="26"/>
      <c r="E20" s="26"/>
    </row>
    <row r="21" spans="1:5" x14ac:dyDescent="0.25">
      <c r="A21" s="26"/>
      <c r="B21" s="27"/>
      <c r="C21" s="27" t="s">
        <v>38</v>
      </c>
      <c r="D21" s="28"/>
      <c r="E21" s="27" t="s">
        <v>38</v>
      </c>
    </row>
    <row r="22" spans="1:5" x14ac:dyDescent="0.25">
      <c r="A22" s="27"/>
      <c r="B22" s="29" t="s">
        <v>2</v>
      </c>
      <c r="C22" s="29" t="s">
        <v>2</v>
      </c>
      <c r="D22" s="29" t="s">
        <v>3</v>
      </c>
      <c r="E22" s="29" t="s">
        <v>3</v>
      </c>
    </row>
    <row r="23" spans="1:5" x14ac:dyDescent="0.25">
      <c r="A23" s="27" t="s">
        <v>24</v>
      </c>
      <c r="B23" s="45">
        <f>'Payback Analysis'!B32</f>
        <v>18468</v>
      </c>
      <c r="C23" s="26">
        <f>B23</f>
        <v>18468</v>
      </c>
      <c r="D23" s="45">
        <f>'Payback Analysis'!D32</f>
        <v>13039</v>
      </c>
      <c r="E23" s="26">
        <f>D23</f>
        <v>13039</v>
      </c>
    </row>
    <row r="24" spans="1:5" x14ac:dyDescent="0.25">
      <c r="A24" s="27" t="s">
        <v>25</v>
      </c>
      <c r="B24" s="45">
        <f>'Payback Analysis'!B33</f>
        <v>3500</v>
      </c>
      <c r="C24" s="26">
        <f>C23+B24</f>
        <v>21968</v>
      </c>
      <c r="D24" s="45">
        <f>'Payback Analysis'!D33</f>
        <v>21879</v>
      </c>
      <c r="E24" s="26">
        <f>E23+D24</f>
        <v>34918</v>
      </c>
    </row>
    <row r="25" spans="1:5" x14ac:dyDescent="0.25">
      <c r="A25" s="27" t="s">
        <v>26</v>
      </c>
      <c r="B25" s="45">
        <f>'Payback Analysis'!B34</f>
        <v>3500</v>
      </c>
      <c r="C25" s="26">
        <f>C24+B25</f>
        <v>25468</v>
      </c>
      <c r="D25" s="45">
        <f>'Payback Analysis'!D34</f>
        <v>21879</v>
      </c>
      <c r="E25" s="26">
        <f>E24+D25</f>
        <v>56797</v>
      </c>
    </row>
    <row r="26" spans="1:5" x14ac:dyDescent="0.25">
      <c r="A26" s="27" t="s">
        <v>27</v>
      </c>
      <c r="B26" s="45">
        <f>'Payback Analysis'!B35</f>
        <v>500</v>
      </c>
      <c r="C26" s="26">
        <f>C25+B26</f>
        <v>25968</v>
      </c>
      <c r="D26" s="45">
        <f>'Payback Analysis'!D35</f>
        <v>21879</v>
      </c>
      <c r="E26" s="26">
        <f>E25+D26</f>
        <v>78676</v>
      </c>
    </row>
    <row r="27" spans="1:5" x14ac:dyDescent="0.25">
      <c r="A27" s="27" t="s">
        <v>28</v>
      </c>
      <c r="B27" s="45">
        <f>'Payback Analysis'!B36</f>
        <v>500</v>
      </c>
      <c r="C27" s="26">
        <f>C26+B27</f>
        <v>26468</v>
      </c>
      <c r="D27" s="45">
        <f>'Payback Analysis'!D36</f>
        <v>21879</v>
      </c>
      <c r="E27" s="26">
        <f>E26+D27</f>
        <v>100555</v>
      </c>
    </row>
    <row r="28" spans="1:5" x14ac:dyDescent="0.25">
      <c r="A28" s="27" t="s">
        <v>29</v>
      </c>
      <c r="B28" s="45">
        <f>'Payback Analysis'!B37</f>
        <v>500</v>
      </c>
      <c r="C28" s="26">
        <f>C27+B28</f>
        <v>26968</v>
      </c>
      <c r="D28" s="45">
        <f>'Payback Analysis'!D37</f>
        <v>21879</v>
      </c>
      <c r="E28" s="26">
        <f>E27+D28</f>
        <v>122434</v>
      </c>
    </row>
    <row r="30" spans="1:5" x14ac:dyDescent="0.25">
      <c r="A30" t="s">
        <v>41</v>
      </c>
      <c r="D30" s="30" t="s">
        <v>34</v>
      </c>
      <c r="E30" s="31">
        <f>E28</f>
        <v>122434</v>
      </c>
    </row>
    <row r="31" spans="1:5" x14ac:dyDescent="0.25">
      <c r="D31" s="30" t="s">
        <v>32</v>
      </c>
      <c r="E31" s="31">
        <f>C28</f>
        <v>26968</v>
      </c>
    </row>
    <row r="32" spans="1:5" x14ac:dyDescent="0.25">
      <c r="D32" s="30" t="s">
        <v>42</v>
      </c>
      <c r="E32" s="31">
        <f>E30-E31</f>
        <v>95466</v>
      </c>
    </row>
    <row r="33" spans="4:5" x14ac:dyDescent="0.25">
      <c r="D33" s="32" t="s">
        <v>43</v>
      </c>
      <c r="E33" s="33">
        <f>E32/E31</f>
        <v>3.539973301690893</v>
      </c>
    </row>
  </sheetData>
  <sheetProtection sheet="1" objects="1" scenarios="1"/>
  <phoneticPr fontId="0" type="noConversion"/>
  <pageMargins left="0.75" right="0.75" top="1" bottom="1" header="0.5" footer="0.5"/>
  <pageSetup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workbookViewId="0">
      <selection activeCell="H12" sqref="H12"/>
    </sheetView>
  </sheetViews>
  <sheetFormatPr defaultRowHeight="13.2" x14ac:dyDescent="0.25"/>
  <cols>
    <col min="1" max="1" width="15.5546875" customWidth="1"/>
  </cols>
  <sheetData>
    <row r="1" spans="1:8" x14ac:dyDescent="0.25">
      <c r="A1" s="25" t="s">
        <v>49</v>
      </c>
      <c r="B1" s="25"/>
      <c r="C1" s="25"/>
      <c r="D1" s="25"/>
      <c r="E1" s="25"/>
      <c r="F1" s="34"/>
      <c r="G1" s="48">
        <v>0.1</v>
      </c>
      <c r="H1" s="34"/>
    </row>
    <row r="2" spans="1:8" x14ac:dyDescent="0.25">
      <c r="A2" s="26"/>
      <c r="B2" s="26"/>
      <c r="C2" s="26"/>
      <c r="D2" s="26"/>
      <c r="E2" s="26"/>
      <c r="F2" s="34"/>
      <c r="G2" s="34"/>
      <c r="H2" s="34"/>
    </row>
    <row r="3" spans="1:8" x14ac:dyDescent="0.25">
      <c r="A3" s="25" t="s">
        <v>37</v>
      </c>
      <c r="B3" s="26"/>
      <c r="C3" s="26"/>
      <c r="D3" s="26"/>
      <c r="E3" s="26"/>
      <c r="F3" s="34"/>
      <c r="H3" s="34"/>
    </row>
    <row r="4" spans="1:8" x14ac:dyDescent="0.25">
      <c r="A4" s="26"/>
      <c r="B4" s="26"/>
      <c r="C4" s="26"/>
      <c r="D4" s="26"/>
      <c r="E4" s="26"/>
      <c r="F4" s="34"/>
      <c r="G4" s="34"/>
      <c r="H4" s="34"/>
    </row>
    <row r="5" spans="1:8" x14ac:dyDescent="0.25">
      <c r="A5" s="35"/>
      <c r="B5" s="29" t="s">
        <v>24</v>
      </c>
      <c r="C5" s="29" t="s">
        <v>25</v>
      </c>
      <c r="D5" s="29" t="s">
        <v>26</v>
      </c>
      <c r="E5" s="29" t="s">
        <v>27</v>
      </c>
      <c r="F5" s="29" t="s">
        <v>28</v>
      </c>
      <c r="G5" s="29" t="s">
        <v>29</v>
      </c>
      <c r="H5" s="36" t="s">
        <v>44</v>
      </c>
    </row>
    <row r="6" spans="1:8" x14ac:dyDescent="0.25">
      <c r="A6" s="37" t="s">
        <v>2</v>
      </c>
      <c r="B6" s="49">
        <f>'Cost Benefit Summary'!B11</f>
        <v>27608</v>
      </c>
      <c r="C6" s="49">
        <f>'Cost Benefit Summary'!C11</f>
        <v>0</v>
      </c>
      <c r="D6" s="49">
        <f>'Cost Benefit Summary'!D11</f>
        <v>0</v>
      </c>
      <c r="E6" s="49">
        <f>'Cost Benefit Summary'!E11</f>
        <v>0</v>
      </c>
      <c r="F6" s="49">
        <f>'Cost Benefit Summary'!F11</f>
        <v>0</v>
      </c>
      <c r="G6" s="49">
        <f>'Cost Benefit Summary'!G11</f>
        <v>0</v>
      </c>
      <c r="H6" s="34"/>
    </row>
    <row r="7" spans="1:8" x14ac:dyDescent="0.25">
      <c r="A7" s="38" t="s">
        <v>45</v>
      </c>
      <c r="B7" s="39">
        <v>1</v>
      </c>
      <c r="C7" s="39">
        <f>NPV($G$1,B7)</f>
        <v>0.90909090909090906</v>
      </c>
      <c r="D7" s="39">
        <f>NPV($G$1,C7)</f>
        <v>0.82644628099173545</v>
      </c>
      <c r="E7" s="39">
        <f>NPV($G$1,D7)</f>
        <v>0.75131480090157765</v>
      </c>
      <c r="F7" s="39">
        <f>NPV($G$1,E7)</f>
        <v>0.68301345536507052</v>
      </c>
      <c r="G7" s="39">
        <f>NPV($G$1,F7)</f>
        <v>0.62092132305915493</v>
      </c>
      <c r="H7" s="34"/>
    </row>
    <row r="8" spans="1:8" x14ac:dyDescent="0.25">
      <c r="A8" s="37" t="s">
        <v>47</v>
      </c>
      <c r="B8" s="40">
        <f t="shared" ref="B8:G8" si="0">B7*B6</f>
        <v>27608</v>
      </c>
      <c r="C8" s="40">
        <f t="shared" si="0"/>
        <v>0</v>
      </c>
      <c r="D8" s="40">
        <f t="shared" si="0"/>
        <v>0</v>
      </c>
      <c r="E8" s="40">
        <f t="shared" si="0"/>
        <v>0</v>
      </c>
      <c r="F8" s="40">
        <f t="shared" si="0"/>
        <v>0</v>
      </c>
      <c r="G8" s="40">
        <f t="shared" si="0"/>
        <v>0</v>
      </c>
      <c r="H8" s="40">
        <f>SUM(B8:G8)</f>
        <v>27608</v>
      </c>
    </row>
    <row r="9" spans="1:8" x14ac:dyDescent="0.25">
      <c r="A9" s="27"/>
      <c r="B9" s="26"/>
      <c r="C9" s="26"/>
      <c r="D9" s="26"/>
      <c r="E9" s="26"/>
      <c r="F9" s="34"/>
      <c r="G9" s="34"/>
      <c r="H9" s="34"/>
    </row>
    <row r="10" spans="1:8" x14ac:dyDescent="0.25">
      <c r="A10" s="37" t="s">
        <v>3</v>
      </c>
      <c r="B10" s="49">
        <f>'Cost Benefit Summary'!B16</f>
        <v>13039</v>
      </c>
      <c r="C10" s="49">
        <f>'Cost Benefit Summary'!C16</f>
        <v>21879</v>
      </c>
      <c r="D10" s="49">
        <f>'Cost Benefit Summary'!D16</f>
        <v>21879</v>
      </c>
      <c r="E10" s="49">
        <f>'Cost Benefit Summary'!E16</f>
        <v>21879</v>
      </c>
      <c r="F10" s="49">
        <f>'Cost Benefit Summary'!F16</f>
        <v>21879</v>
      </c>
      <c r="G10" s="49">
        <f>'Cost Benefit Summary'!G16</f>
        <v>21879</v>
      </c>
    </row>
    <row r="11" spans="1:8" x14ac:dyDescent="0.25">
      <c r="A11" s="38" t="s">
        <v>45</v>
      </c>
      <c r="B11" s="39">
        <v>1</v>
      </c>
      <c r="C11" s="39">
        <f>NPV($G$1,B11)</f>
        <v>0.90909090909090906</v>
      </c>
      <c r="D11" s="39">
        <f>NPV($G$1,C11)</f>
        <v>0.82644628099173545</v>
      </c>
      <c r="E11" s="39">
        <f>NPV($G$1,D11)</f>
        <v>0.75131480090157765</v>
      </c>
      <c r="F11" s="39">
        <f>NPV($G$1,E11)</f>
        <v>0.68301345536507052</v>
      </c>
      <c r="G11" s="39">
        <f>NPV($G$1,F11)</f>
        <v>0.62092132305915493</v>
      </c>
    </row>
    <row r="12" spans="1:8" x14ac:dyDescent="0.25">
      <c r="A12" s="37" t="s">
        <v>46</v>
      </c>
      <c r="B12" s="40">
        <f t="shared" ref="B12:G12" si="1">B11*B10</f>
        <v>13039</v>
      </c>
      <c r="C12" s="40">
        <f t="shared" si="1"/>
        <v>19890</v>
      </c>
      <c r="D12" s="40">
        <f t="shared" si="1"/>
        <v>18081.81818181818</v>
      </c>
      <c r="E12" s="40">
        <f t="shared" si="1"/>
        <v>16438.016528925618</v>
      </c>
      <c r="F12" s="40">
        <f t="shared" si="1"/>
        <v>14943.651389932378</v>
      </c>
      <c r="G12" s="40">
        <f t="shared" si="1"/>
        <v>13585.13762721125</v>
      </c>
      <c r="H12" s="40">
        <f>SUM(B12:G12)</f>
        <v>95977.623727887432</v>
      </c>
    </row>
    <row r="13" spans="1:8" x14ac:dyDescent="0.25">
      <c r="A13" s="41"/>
      <c r="B13" s="34"/>
      <c r="C13" s="26"/>
      <c r="D13" s="34"/>
      <c r="E13" s="26"/>
      <c r="F13" s="34"/>
      <c r="G13" s="34"/>
      <c r="H13" s="34"/>
    </row>
    <row r="14" spans="1:8" x14ac:dyDescent="0.25">
      <c r="A14" s="34"/>
      <c r="B14" s="34"/>
      <c r="C14" s="34"/>
      <c r="D14" s="34"/>
      <c r="E14" s="34"/>
      <c r="F14" s="42" t="s">
        <v>48</v>
      </c>
      <c r="G14" s="43"/>
      <c r="H14" s="44">
        <f>H12-H8</f>
        <v>68369.623727887432</v>
      </c>
    </row>
    <row r="15" spans="1:8" x14ac:dyDescent="0.25">
      <c r="A15" s="34"/>
      <c r="B15" s="34"/>
      <c r="C15" s="26"/>
      <c r="D15" s="34"/>
      <c r="E15" s="26"/>
      <c r="F15" s="34"/>
      <c r="G15" s="34"/>
      <c r="H15" s="34"/>
    </row>
    <row r="16" spans="1:8" x14ac:dyDescent="0.25">
      <c r="A16" s="34"/>
      <c r="B16" s="34"/>
      <c r="C16" s="26"/>
      <c r="D16" s="26"/>
      <c r="E16" s="34"/>
      <c r="F16" s="34"/>
      <c r="G16" s="34"/>
      <c r="H16" s="34"/>
    </row>
    <row r="17" spans="1:8" x14ac:dyDescent="0.25">
      <c r="A17" s="25" t="s">
        <v>39</v>
      </c>
      <c r="B17" s="26"/>
      <c r="C17" s="26"/>
      <c r="D17" s="26"/>
      <c r="E17" s="26"/>
      <c r="F17" s="34"/>
      <c r="G17" s="34"/>
      <c r="H17" s="34"/>
    </row>
    <row r="18" spans="1:8" x14ac:dyDescent="0.25">
      <c r="A18" s="26"/>
      <c r="B18" s="26"/>
      <c r="C18" s="26"/>
      <c r="D18" s="26"/>
      <c r="E18" s="26"/>
      <c r="F18" s="34"/>
      <c r="G18" s="34"/>
      <c r="H18" s="34"/>
    </row>
    <row r="19" spans="1:8" x14ac:dyDescent="0.25">
      <c r="A19" s="35"/>
      <c r="B19" s="29" t="s">
        <v>24</v>
      </c>
      <c r="C19" s="29" t="s">
        <v>25</v>
      </c>
      <c r="D19" s="29" t="s">
        <v>26</v>
      </c>
      <c r="E19" s="29" t="s">
        <v>27</v>
      </c>
      <c r="F19" s="29" t="s">
        <v>28</v>
      </c>
      <c r="G19" s="29" t="s">
        <v>29</v>
      </c>
      <c r="H19" s="36" t="s">
        <v>44</v>
      </c>
    </row>
    <row r="20" spans="1:8" x14ac:dyDescent="0.25">
      <c r="A20" s="37" t="s">
        <v>2</v>
      </c>
      <c r="B20" s="49">
        <f>'Cost Benefit Summary'!B28</f>
        <v>18468</v>
      </c>
      <c r="C20" s="49">
        <f>'Cost Benefit Summary'!C28</f>
        <v>3500</v>
      </c>
      <c r="D20" s="49">
        <f>'Cost Benefit Summary'!D28</f>
        <v>3500</v>
      </c>
      <c r="E20" s="49">
        <f>'Cost Benefit Summary'!E28</f>
        <v>500</v>
      </c>
      <c r="F20" s="49">
        <f>'Cost Benefit Summary'!F28</f>
        <v>500</v>
      </c>
      <c r="G20" s="49">
        <f>'Cost Benefit Summary'!G28</f>
        <v>500</v>
      </c>
      <c r="H20" s="34"/>
    </row>
    <row r="21" spans="1:8" x14ac:dyDescent="0.25">
      <c r="A21" s="38" t="s">
        <v>45</v>
      </c>
      <c r="B21" s="39">
        <v>1</v>
      </c>
      <c r="C21" s="39">
        <f>NPV($G$1,B21)</f>
        <v>0.90909090909090906</v>
      </c>
      <c r="D21" s="39">
        <f>NPV($G$1,C21)</f>
        <v>0.82644628099173545</v>
      </c>
      <c r="E21" s="39">
        <f>NPV($G$1,D21)</f>
        <v>0.75131480090157765</v>
      </c>
      <c r="F21" s="39">
        <f>NPV($G$1,E21)</f>
        <v>0.68301345536507052</v>
      </c>
      <c r="G21" s="39">
        <f>NPV($G$1,F21)</f>
        <v>0.62092132305915493</v>
      </c>
      <c r="H21" s="34"/>
    </row>
    <row r="22" spans="1:8" x14ac:dyDescent="0.25">
      <c r="A22" s="37" t="s">
        <v>47</v>
      </c>
      <c r="B22" s="40">
        <f t="shared" ref="B22:G22" si="2">B21*B20</f>
        <v>18468</v>
      </c>
      <c r="C22" s="40">
        <f t="shared" si="2"/>
        <v>3181.8181818181815</v>
      </c>
      <c r="D22" s="40">
        <f t="shared" si="2"/>
        <v>2892.5619834710742</v>
      </c>
      <c r="E22" s="40">
        <f t="shared" si="2"/>
        <v>375.65740045078883</v>
      </c>
      <c r="F22" s="40">
        <f t="shared" si="2"/>
        <v>341.50672768253526</v>
      </c>
      <c r="G22" s="40">
        <f t="shared" si="2"/>
        <v>310.46066152957746</v>
      </c>
      <c r="H22" s="40">
        <f>SUM(B22:G22)</f>
        <v>25570.004954952157</v>
      </c>
    </row>
    <row r="23" spans="1:8" x14ac:dyDescent="0.25">
      <c r="A23" s="27"/>
      <c r="B23" s="26"/>
      <c r="C23" s="26"/>
      <c r="D23" s="26"/>
      <c r="E23" s="26"/>
      <c r="F23" s="34"/>
      <c r="G23" s="34"/>
      <c r="H23" s="34"/>
    </row>
    <row r="24" spans="1:8" x14ac:dyDescent="0.25">
      <c r="A24" s="37" t="s">
        <v>3</v>
      </c>
      <c r="B24" s="49">
        <f>'Cost Benefit Summary'!B33</f>
        <v>13039</v>
      </c>
      <c r="C24" s="49">
        <f>'Cost Benefit Summary'!C33</f>
        <v>21879</v>
      </c>
      <c r="D24" s="49">
        <f>'Cost Benefit Summary'!D33</f>
        <v>21879</v>
      </c>
      <c r="E24" s="49">
        <f>'Cost Benefit Summary'!E33</f>
        <v>21879</v>
      </c>
      <c r="F24" s="49">
        <f>'Cost Benefit Summary'!F33</f>
        <v>21879</v>
      </c>
      <c r="G24" s="49">
        <f>'Cost Benefit Summary'!G33</f>
        <v>21879</v>
      </c>
      <c r="H24" s="34"/>
    </row>
    <row r="25" spans="1:8" x14ac:dyDescent="0.25">
      <c r="A25" s="38" t="s">
        <v>45</v>
      </c>
      <c r="B25" s="39">
        <v>1</v>
      </c>
      <c r="C25" s="39">
        <f>NPV($G$1,B25)</f>
        <v>0.90909090909090906</v>
      </c>
      <c r="D25" s="39">
        <f>NPV($G$1,C25)</f>
        <v>0.82644628099173545</v>
      </c>
      <c r="E25" s="39">
        <f>NPV($G$1,D25)</f>
        <v>0.75131480090157765</v>
      </c>
      <c r="F25" s="39">
        <f>NPV($G$1,E25)</f>
        <v>0.68301345536507052</v>
      </c>
      <c r="G25" s="39">
        <f>NPV($G$1,F25)</f>
        <v>0.62092132305915493</v>
      </c>
      <c r="H25" s="34"/>
    </row>
    <row r="26" spans="1:8" x14ac:dyDescent="0.25">
      <c r="A26" s="37" t="s">
        <v>46</v>
      </c>
      <c r="B26" s="40">
        <f t="shared" ref="B26:G26" si="3">B25*B24</f>
        <v>13039</v>
      </c>
      <c r="C26" s="40">
        <f t="shared" si="3"/>
        <v>19890</v>
      </c>
      <c r="D26" s="40">
        <f t="shared" si="3"/>
        <v>18081.81818181818</v>
      </c>
      <c r="E26" s="40">
        <f t="shared" si="3"/>
        <v>16438.016528925618</v>
      </c>
      <c r="F26" s="40">
        <f t="shared" si="3"/>
        <v>14943.651389932378</v>
      </c>
      <c r="G26" s="40">
        <f t="shared" si="3"/>
        <v>13585.13762721125</v>
      </c>
      <c r="H26" s="40">
        <f>SUM(B26:G26)</f>
        <v>95977.623727887432</v>
      </c>
    </row>
    <row r="27" spans="1:8" x14ac:dyDescent="0.25">
      <c r="A27" s="41"/>
      <c r="B27" s="34"/>
      <c r="C27" s="26"/>
      <c r="D27" s="34"/>
      <c r="E27" s="26"/>
      <c r="F27" s="34"/>
      <c r="G27" s="34"/>
      <c r="H27" s="34"/>
    </row>
    <row r="28" spans="1:8" x14ac:dyDescent="0.25">
      <c r="A28" s="34"/>
      <c r="B28" s="34"/>
      <c r="C28" s="34"/>
      <c r="D28" s="34"/>
      <c r="E28" s="34"/>
      <c r="F28" s="42" t="s">
        <v>48</v>
      </c>
      <c r="G28" s="43"/>
      <c r="H28" s="44">
        <f>H26-H22</f>
        <v>70407.618772935268</v>
      </c>
    </row>
  </sheetData>
  <sheetProtection sheet="1" objects="1" scenarios="1"/>
  <phoneticPr fontId="0" type="noConversion"/>
  <pageMargins left="0.75" right="0.75" top="1" bottom="1" header="0.5" footer="0.5"/>
  <pageSetup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Cost Benefit Summary</vt:lpstr>
      <vt:lpstr>Payback Analysis</vt:lpstr>
      <vt:lpstr>ROI</vt:lpstr>
      <vt:lpstr>Present Value</vt:lpstr>
    </vt:vector>
  </TitlesOfParts>
  <Company>Baker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Crichton</dc:creator>
  <cp:lastModifiedBy>Laura</cp:lastModifiedBy>
  <cp:lastPrinted>2012-06-04T14:11:04Z</cp:lastPrinted>
  <dcterms:created xsi:type="dcterms:W3CDTF">2006-05-02T20:51:09Z</dcterms:created>
  <dcterms:modified xsi:type="dcterms:W3CDTF">2013-03-19T16:47:26Z</dcterms:modified>
</cp:coreProperties>
</file>